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820" windowHeight="8325" tabRatio="837" activeTab="2"/>
  </bookViews>
  <sheets>
    <sheet name="couverture" sheetId="1" r:id="rId1"/>
    <sheet name="feuilleA" sheetId="2" r:id="rId2"/>
    <sheet name="T1" sheetId="3" r:id="rId3"/>
    <sheet name="T2_3" sheetId="4" r:id="rId4"/>
    <sheet name="T4_5" sheetId="5" r:id="rId5"/>
    <sheet name="feuilleB" sheetId="6" r:id="rId6"/>
    <sheet name="T6" sheetId="7" r:id="rId7"/>
    <sheet name="T7" sheetId="8" r:id="rId8"/>
    <sheet name="T8" sheetId="9" r:id="rId9"/>
    <sheet name="T9_10" sheetId="10" r:id="rId10"/>
    <sheet name="T11_12" sheetId="11" r:id="rId11"/>
    <sheet name="T13_14" sheetId="12" r:id="rId12"/>
    <sheet name="T15_16" sheetId="13" r:id="rId13"/>
    <sheet name="T17_18" sheetId="14" r:id="rId14"/>
    <sheet name="T19_20" sheetId="15" r:id="rId15"/>
    <sheet name="T21" sheetId="16" r:id="rId16"/>
    <sheet name="T22" sheetId="17" r:id="rId17"/>
    <sheet name="feuilleC" sheetId="18" r:id="rId18"/>
    <sheet name="T23" sheetId="19" r:id="rId19"/>
    <sheet name="T24" sheetId="20" r:id="rId20"/>
    <sheet name="T25" sheetId="21" r:id="rId21"/>
    <sheet name="fr1" sheetId="22" r:id="rId22"/>
    <sheet name="fr2" sheetId="23" r:id="rId23"/>
    <sheet name="fr3" sheetId="24" r:id="rId24"/>
    <sheet name="fr4" sheetId="25" r:id="rId25"/>
    <sheet name="mom1" sheetId="26" r:id="rId26"/>
    <sheet name="mom2" sheetId="27" r:id="rId27"/>
    <sheet name="mom3" sheetId="28" r:id="rId28"/>
    <sheet name="mom4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0">'couverture'!$A$1:$H$67</definedName>
    <definedName name="_xlnm.Print_Area" localSheetId="1">'feuilleA'!$A$1:$D$49</definedName>
    <definedName name="_xlnm.Print_Area" localSheetId="5">'feuilleB'!$A$1:$E$49</definedName>
    <definedName name="_xlnm.Print_Area" localSheetId="17">'feuilleC'!$A$1:$D$49</definedName>
    <definedName name="_xlnm.Print_Area" localSheetId="21">'fr1'!$A$1:$K$43</definedName>
    <definedName name="_xlnm.Print_Area" localSheetId="22">'fr2'!$A$1:$K$33</definedName>
    <definedName name="_xlnm.Print_Area" localSheetId="23">'fr3'!$A$1:$K$42</definedName>
    <definedName name="_xlnm.Print_Area" localSheetId="24">'fr4'!$A$1:$K$33</definedName>
    <definedName name="_xlnm.Print_Area" localSheetId="25">'mom1'!$A$1:$K$43</definedName>
    <definedName name="_xlnm.Print_Area" localSheetId="26">'mom2'!$A$1:$K$33</definedName>
    <definedName name="_xlnm.Print_Area" localSheetId="27">'mom3'!$A$1:$K$42</definedName>
    <definedName name="_xlnm.Print_Area" localSheetId="28">'mom4'!$A$1:$K$33</definedName>
    <definedName name="_xlnm.Print_Area" localSheetId="2">'T1'!$A$1:$K$16</definedName>
    <definedName name="_xlnm.Print_Area" localSheetId="10">'T11_12'!$A$1:$H$46</definedName>
    <definedName name="_xlnm.Print_Area" localSheetId="11">'T13_14'!$A$1:$K$46</definedName>
    <definedName name="_xlnm.Print_Area" localSheetId="12">'T15_16'!$A$1:$I$46</definedName>
    <definedName name="_xlnm.Print_Area" localSheetId="13">'T17_18'!$A$1:$M$46</definedName>
    <definedName name="_xlnm.Print_Area" localSheetId="14">'T19_20'!$A$1:$K$46</definedName>
    <definedName name="_xlnm.Print_Area" localSheetId="3">'T2_3'!$A$1:$G$38</definedName>
    <definedName name="_xlnm.Print_Area" localSheetId="15">'T21'!$A$1:$L$39</definedName>
    <definedName name="_xlnm.Print_Area" localSheetId="16">'T22'!$A$1:$L$39</definedName>
    <definedName name="_xlnm.Print_Area" localSheetId="18">'T23'!$A$1:$H$15</definedName>
    <definedName name="_xlnm.Print_Area" localSheetId="19">'T24'!$A$1:$L$40</definedName>
    <definedName name="_xlnm.Print_Area" localSheetId="20">'T25'!$A$1:$L$40</definedName>
    <definedName name="_xlnm.Print_Area" localSheetId="4">'T4_5'!$A$1:$G$32</definedName>
    <definedName name="_xlnm.Print_Area" localSheetId="6">'T6'!$A$1:$H$21</definedName>
    <definedName name="_xlnm.Print_Area" localSheetId="7">'T7'!$A$1:$K$38</definedName>
    <definedName name="_xlnm.Print_Area" localSheetId="8">'T8'!$A$1:$K$38</definedName>
    <definedName name="_xlnm.Print_Area" localSheetId="9">'T9_10'!$A$1:$I$46</definedName>
  </definedNames>
  <calcPr fullCalcOnLoad="1"/>
</workbook>
</file>

<file path=xl/sharedStrings.xml><?xml version="1.0" encoding="utf-8"?>
<sst xmlns="http://schemas.openxmlformats.org/spreadsheetml/2006/main" count="1240" uniqueCount="287">
  <si>
    <t>ensemble</t>
  </si>
  <si>
    <t>%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</si>
  <si>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</si>
  <si>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</si>
  <si>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</si>
  <si>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</si>
  <si>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</si>
  <si>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</si>
  <si>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</si>
  <si>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</si>
  <si>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</si>
  <si>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Outre-mer </t>
  </si>
  <si>
    <t>16 ans -18 ans</t>
  </si>
  <si>
    <t>18 ans - 21 ans</t>
  </si>
  <si>
    <t>21 ans - 25 ans</t>
  </si>
  <si>
    <t>25 ans - 30 ans</t>
  </si>
  <si>
    <t>30 ans - 40 ans</t>
  </si>
  <si>
    <t>40 ans - 50 ans</t>
  </si>
  <si>
    <t>50 ans - 60 ans</t>
  </si>
  <si>
    <t>60 ans et plus</t>
  </si>
  <si>
    <t>effectifs</t>
  </si>
  <si>
    <t>Europe</t>
  </si>
  <si>
    <t>Afrique</t>
  </si>
  <si>
    <t>Algérie</t>
  </si>
  <si>
    <t>Maroc</t>
  </si>
  <si>
    <t>Tunisie</t>
  </si>
  <si>
    <t>Asie</t>
  </si>
  <si>
    <t>5 ans et plus</t>
  </si>
  <si>
    <t>Ensemble</t>
  </si>
  <si>
    <t xml:space="preserve">Tableau 1 : </t>
  </si>
  <si>
    <t xml:space="preserve">Tableau 2 : </t>
  </si>
  <si>
    <t xml:space="preserve">Tableau 3 : </t>
  </si>
  <si>
    <t xml:space="preserve">Tableau 4 : </t>
  </si>
  <si>
    <t xml:space="preserve">Tableau 5 : </t>
  </si>
  <si>
    <t xml:space="preserve">Tableau 9 : </t>
  </si>
  <si>
    <t xml:space="preserve">Tableau 10 : </t>
  </si>
  <si>
    <t xml:space="preserve">Tableau 11 : </t>
  </si>
  <si>
    <t xml:space="preserve">Tableau 12 : </t>
  </si>
  <si>
    <t xml:space="preserve">Tableau 13 : </t>
  </si>
  <si>
    <t xml:space="preserve">Tableau 17 : </t>
  </si>
  <si>
    <t>Français</t>
  </si>
  <si>
    <t>Etrangers</t>
  </si>
  <si>
    <t>Illettrés déclarés</t>
  </si>
  <si>
    <t>Instruction primaire</t>
  </si>
  <si>
    <t>Instruction secondaire ou supérieure</t>
  </si>
  <si>
    <t>Niveau d'instruction</t>
  </si>
  <si>
    <t xml:space="preserve">Instruction non terminée </t>
  </si>
  <si>
    <t>En attente de comparution</t>
  </si>
  <si>
    <t>Comparution immédiate</t>
  </si>
  <si>
    <t>En appel ou pourvoi</t>
  </si>
  <si>
    <t>Peines correctionnelles</t>
  </si>
  <si>
    <t>Peines criminelles</t>
  </si>
  <si>
    <t>Prévenues</t>
  </si>
  <si>
    <t>Condamnées</t>
  </si>
  <si>
    <t>Tranches d'âge</t>
  </si>
  <si>
    <t>Moins de 16 ans</t>
  </si>
  <si>
    <t>Hommes</t>
  </si>
  <si>
    <t>Femmes</t>
  </si>
  <si>
    <t>Prévenus</t>
  </si>
  <si>
    <t>Condamnés</t>
  </si>
  <si>
    <t>Apatrides et nationalités mal définies</t>
  </si>
  <si>
    <t>Françaises</t>
  </si>
  <si>
    <t>Etrangères</t>
  </si>
  <si>
    <t>Statistiques trimestrielles</t>
  </si>
  <si>
    <t xml:space="preserve">de la population prise en charge </t>
  </si>
  <si>
    <t>en milieu fermé</t>
  </si>
  <si>
    <t>A</t>
  </si>
  <si>
    <t>B</t>
  </si>
  <si>
    <t>moins de 6 mois</t>
  </si>
  <si>
    <t>de 6 mois à moins d'1 an</t>
  </si>
  <si>
    <t>Direction de l'administration pénitentiaire</t>
  </si>
  <si>
    <t>Contraintes judiciaires</t>
  </si>
  <si>
    <t xml:space="preserve">Tableau 7 : </t>
  </si>
  <si>
    <t xml:space="preserve">Tableau 16 : </t>
  </si>
  <si>
    <t>Directions interrégionales</t>
  </si>
  <si>
    <t>hommes</t>
  </si>
  <si>
    <t>femmes</t>
  </si>
  <si>
    <t>Population écrouée en France</t>
  </si>
  <si>
    <t>Part des prévenus (en %)</t>
  </si>
  <si>
    <t>Population écrouée</t>
  </si>
  <si>
    <t>Population écrouée (hommes et femmes)</t>
  </si>
  <si>
    <t>Population écrouée (femmes)</t>
  </si>
  <si>
    <t>autres pays d'Afrique</t>
  </si>
  <si>
    <t>Union européenne</t>
  </si>
  <si>
    <t>Amériques</t>
  </si>
  <si>
    <t xml:space="preserve">Tableau 6 : </t>
  </si>
  <si>
    <t>Evolutions trimestrielles depuis 4 ans</t>
  </si>
  <si>
    <t>Taux de féminité (en %)</t>
  </si>
  <si>
    <t xml:space="preserve">Tableau 8 : </t>
  </si>
  <si>
    <t>selon la catégorie pénale</t>
  </si>
  <si>
    <t>selon la nationalité</t>
  </si>
  <si>
    <t>Part des étrangers (en %)</t>
  </si>
  <si>
    <t>Part des étrangères (en %)</t>
  </si>
  <si>
    <t xml:space="preserve">Tableau 14 : </t>
  </si>
  <si>
    <t xml:space="preserve">Tableau 15 : </t>
  </si>
  <si>
    <t>effect.</t>
  </si>
  <si>
    <t>de 1 à moins de 3 ans</t>
  </si>
  <si>
    <t>de 3 à moins de 5 ans</t>
  </si>
  <si>
    <t xml:space="preserve">Tableau 18 : </t>
  </si>
  <si>
    <t>de 5 à 10 ans (ancien CP)</t>
  </si>
  <si>
    <t>de 10 à 20 ans</t>
  </si>
  <si>
    <t>de 20 à 30 ans</t>
  </si>
  <si>
    <t>perpétuité</t>
  </si>
  <si>
    <t xml:space="preserve">Tableau 21 : </t>
  </si>
  <si>
    <t>Trafic de stupéfiants</t>
  </si>
  <si>
    <t>Crime de sang</t>
  </si>
  <si>
    <t>Infraction à la législation sur les étrangers</t>
  </si>
  <si>
    <t>Homicide et atteinte involontaire à l'intégrité de la personne</t>
  </si>
  <si>
    <t>Vol qualifié</t>
  </si>
  <si>
    <t>Escroquerie, abus de confiance, recel, faux et usage de faux</t>
  </si>
  <si>
    <t>Vol simple</t>
  </si>
  <si>
    <t>Autres (*)</t>
  </si>
  <si>
    <t>Violences volontaires</t>
  </si>
  <si>
    <t>Viol, agression et atteinte sexuelles</t>
  </si>
  <si>
    <t>C</t>
  </si>
  <si>
    <t xml:space="preserve">Tableau 22 : </t>
  </si>
  <si>
    <t>Mouvements de la population écrouée</t>
  </si>
  <si>
    <t>Incarcérations</t>
  </si>
  <si>
    <t>Libérations</t>
  </si>
  <si>
    <t>CATEGORIE PENALE</t>
  </si>
  <si>
    <t>- 16 ans</t>
  </si>
  <si>
    <t xml:space="preserve">de 16 à - de 18 </t>
  </si>
  <si>
    <t>de 18 à - de 21</t>
  </si>
  <si>
    <t>de 21 à - de 25</t>
  </si>
  <si>
    <t>de 25 à - de 30</t>
  </si>
  <si>
    <t>de 30 à - de 40</t>
  </si>
  <si>
    <t>de 40 à - de 50</t>
  </si>
  <si>
    <t>de 50 à - de 60</t>
  </si>
  <si>
    <t>+ 60 ans</t>
  </si>
  <si>
    <t>TOTAL</t>
  </si>
  <si>
    <t>1. PREVENUS</t>
  </si>
  <si>
    <t>Instruction non terminée</t>
  </si>
  <si>
    <t>Instruction terminée</t>
  </si>
  <si>
    <t>Appel ou pourvoi</t>
  </si>
  <si>
    <t>Ensemble prévenus</t>
  </si>
  <si>
    <t>2. CONDAMNES</t>
  </si>
  <si>
    <t>A. PEINE CORRECTIONNELLE</t>
  </si>
  <si>
    <t>d'1 an à moins de 3 ans</t>
  </si>
  <si>
    <t>de 3 ans à moins de 5 ans</t>
  </si>
  <si>
    <t>de 5 ans à moins de 7 ans</t>
  </si>
  <si>
    <t>de 7 ans à 10 ans</t>
  </si>
  <si>
    <t>10 ans et plus (ancien code)</t>
  </si>
  <si>
    <t>Sous-total (a)</t>
  </si>
  <si>
    <t>B. PEINE CRIMINELLE</t>
  </si>
  <si>
    <t>B.1 Réclusion criminelle</t>
  </si>
  <si>
    <t>de 5 à 10 ans (ancien code)</t>
  </si>
  <si>
    <t>de 10 à 15 ans</t>
  </si>
  <si>
    <t>de 15 à 20 ans</t>
  </si>
  <si>
    <t>Perpétuité</t>
  </si>
  <si>
    <t>Sous-total (b)</t>
  </si>
  <si>
    <t>B.2 Détention criminelle</t>
  </si>
  <si>
    <t>Sous-total (c)</t>
  </si>
  <si>
    <t>Ensemble condamnés (a)+(b)+(c)</t>
  </si>
  <si>
    <t>TOTAL GENERAL</t>
  </si>
  <si>
    <t>FRANCE ENTIERE</t>
  </si>
  <si>
    <t>NATURE DE L'INFRACTION</t>
  </si>
  <si>
    <t>Infraction sur les stupéfiants</t>
  </si>
  <si>
    <t>Homicide volontaire, assassinat</t>
  </si>
  <si>
    <t>sur mineur</t>
  </si>
  <si>
    <t>sur adulte</t>
  </si>
  <si>
    <t>Sous-total</t>
  </si>
  <si>
    <t>Violences</t>
  </si>
  <si>
    <t>Viol et autres agressions sexuelles</t>
  </si>
  <si>
    <t>Proxénétisme</t>
  </si>
  <si>
    <t>Ordinaire</t>
  </si>
  <si>
    <t>Circulation routière</t>
  </si>
  <si>
    <t>Autre infraction sur personne</t>
  </si>
  <si>
    <t>Escroquerie, abus de confiance, recel</t>
  </si>
  <si>
    <t>Faux et usages</t>
  </si>
  <si>
    <t>Autres</t>
  </si>
  <si>
    <t>Autres infractions</t>
  </si>
  <si>
    <t>Répartition des condamnés selon la nature des infractions et l'âge</t>
  </si>
  <si>
    <t>Répartition des détenus selon la catégorie pénale et l'âge</t>
  </si>
  <si>
    <t>Ensemble des femmes</t>
  </si>
  <si>
    <t>Part des prévenues</t>
  </si>
  <si>
    <t>Part des prévenus</t>
  </si>
  <si>
    <r>
      <t>(*)</t>
    </r>
    <r>
      <rPr>
        <i/>
        <sz val="12"/>
        <rFont val="Times New Roman"/>
        <family val="1"/>
      </rPr>
      <t xml:space="preserve"> regroupe les infractions à la législation sur les chèques , les incendies volontaires, le vagabondage et la mendicité,  le proxénétisme les atteintes à la sureté intérieure et extérieure de l'Etat, les infractions d'ordre militaire et les contraintes judiciaires.</t>
    </r>
  </si>
  <si>
    <t>Condamnés et CJ</t>
  </si>
  <si>
    <t>Condamnées et CJ</t>
  </si>
  <si>
    <t xml:space="preserve">Tableau 20 : </t>
  </si>
  <si>
    <t xml:space="preserve">Tableau 24 : </t>
  </si>
  <si>
    <t xml:space="preserve">Tableau 23 : </t>
  </si>
  <si>
    <t>Autres pays et inconnue</t>
  </si>
  <si>
    <t>hors UE (Conseil de l'Europe)</t>
  </si>
  <si>
    <t>Inconnu ou non déclaré</t>
  </si>
  <si>
    <t>population étrangère par nationalité selon le sexe</t>
  </si>
  <si>
    <t>par niveau d'instruction selon le sexe</t>
  </si>
  <si>
    <t xml:space="preserve">Tableau 25 : </t>
  </si>
  <si>
    <t>Prévenus faisant l'objet d'une information</t>
  </si>
  <si>
    <t>Comparutions immédiates</t>
  </si>
  <si>
    <t>Condamnés correctionnels</t>
  </si>
  <si>
    <t>Moins de 6 mois</t>
  </si>
  <si>
    <t xml:space="preserve">   5 ans et plus</t>
  </si>
  <si>
    <t>Condamnés criminels</t>
  </si>
  <si>
    <t xml:space="preserve">   6 mois à moins d' 1 an</t>
  </si>
  <si>
    <t xml:space="preserve">   1 an à moins de 3 ans</t>
  </si>
  <si>
    <t xml:space="preserve">   3 ans à moins de 5 ans</t>
  </si>
  <si>
    <t>(*) libérés conditionnels ou probationnaires réincarcérés, repris après évasion</t>
  </si>
  <si>
    <t>Condamnées correctionnelles</t>
  </si>
  <si>
    <t>Prévenues faisant l'objet d'une information</t>
  </si>
  <si>
    <t>Condamnées criminelles</t>
  </si>
  <si>
    <t>structure par âges selon la catégorie pénale</t>
  </si>
  <si>
    <t>Prévenus selon la situation pénale détaillée</t>
  </si>
  <si>
    <t>Condamnés selon la peine prononcée</t>
  </si>
  <si>
    <t>Condamnées selon la peine prononcée</t>
  </si>
  <si>
    <t>Condamnés à une peine correctionnelle</t>
  </si>
  <si>
    <t>Condamnées à une peine correctionnelle</t>
  </si>
  <si>
    <t>Condamnés à une peine de réclusion ou détention criminelles</t>
  </si>
  <si>
    <t>Condamnées à une peine de réclusion ou détention criminelles</t>
  </si>
  <si>
    <t>Nationalités</t>
  </si>
  <si>
    <t>Océanie (et Océan Pacifique)</t>
  </si>
  <si>
    <t>Att. aux intérêts fondamentaux de la nation</t>
  </si>
  <si>
    <t>3. CONTRAINTE PAR CORPS</t>
  </si>
  <si>
    <r>
      <t>(*)</t>
    </r>
    <r>
      <rPr>
        <i/>
        <sz val="9"/>
        <rFont val="Times New Roman"/>
        <family val="1"/>
      </rPr>
      <t xml:space="preserve"> variation trimestrielle</t>
    </r>
  </si>
  <si>
    <r>
      <t xml:space="preserve">Variation </t>
    </r>
    <r>
      <rPr>
        <i/>
        <vertAlign val="superscript"/>
        <sz val="12"/>
        <rFont val="Times New Roman"/>
        <family val="1"/>
      </rPr>
      <t>(*) en %</t>
    </r>
  </si>
  <si>
    <t>ANNEXE 1 : Tableaux récapitulatifs France entière</t>
  </si>
  <si>
    <t>FRANCE ENTIERE (hommes et femmes)</t>
  </si>
  <si>
    <t>Répartition des détenues selon la catégorie pénale et l'âge</t>
  </si>
  <si>
    <t>Répartition des condamnées selon la nature des infractions et l'âge</t>
  </si>
  <si>
    <t>ANNEXE 2 : Tableaux récapitulatifs Outre mer</t>
  </si>
  <si>
    <t>OUTRE MER (hommes et femmes)</t>
  </si>
  <si>
    <t>OUTRE MER (femmes)</t>
  </si>
  <si>
    <t xml:space="preserve">Tableau 19 : </t>
  </si>
  <si>
    <t>total</t>
  </si>
  <si>
    <t>Age médian (*)</t>
  </si>
  <si>
    <r>
      <t>(*)</t>
    </r>
    <r>
      <rPr>
        <sz val="10"/>
        <rFont val="Times New Roman"/>
        <family val="1"/>
      </rPr>
      <t xml:space="preserve"> l'âge médian sépare l'effectif cumulé de l'ensemble de la population en 2 parties égales</t>
    </r>
  </si>
  <si>
    <r>
      <t xml:space="preserve">Age médian </t>
    </r>
    <r>
      <rPr>
        <b/>
        <vertAlign val="superscript"/>
        <sz val="14"/>
        <rFont val="Times New Roman"/>
        <family val="1"/>
      </rPr>
      <t>(*)</t>
    </r>
  </si>
  <si>
    <r>
      <t>(*)</t>
    </r>
    <r>
      <rPr>
        <sz val="10"/>
        <rFont val="Times New Roman"/>
        <family val="1"/>
      </rPr>
      <t xml:space="preserve"> l'âge médian sépare l'effectif cumulé de l'ensemble des femmes en 2 parties égales</t>
    </r>
  </si>
  <si>
    <r>
      <t xml:space="preserve">Variation </t>
    </r>
    <r>
      <rPr>
        <i/>
        <vertAlign val="superscript"/>
        <sz val="14"/>
        <rFont val="Times New Roman"/>
        <family val="1"/>
      </rPr>
      <t>(*) en %</t>
    </r>
  </si>
  <si>
    <r>
      <t>(*)</t>
    </r>
    <r>
      <rPr>
        <i/>
        <sz val="10"/>
        <rFont val="Times New Roman"/>
        <family val="1"/>
      </rPr>
      <t xml:space="preserve"> variation trimestrielle</t>
    </r>
  </si>
  <si>
    <t>Incarcérations et libérations au cours des 2 dernières années, selon le sexe. France entière</t>
  </si>
  <si>
    <t>(hommes et femmes)</t>
  </si>
  <si>
    <t>Mouvements au cours du trimestre</t>
  </si>
  <si>
    <t>Bureau des études et de la prospective</t>
  </si>
  <si>
    <t>Population écrouée par direction interrégionale selon la catégorie pénale et le sexe</t>
  </si>
  <si>
    <t>Evolution de la population écrouée selon le sexe depuis 4 ans</t>
  </si>
  <si>
    <t>Evolution de la structure de la population écrouée (hommes et femmes) depuis 4 ans</t>
  </si>
  <si>
    <t>Evolution de la structure de la population écrouée (femmes) depuis 4 ans</t>
  </si>
  <si>
    <t>Evolution de la population écrouée (hommes et femmes) depuis 4 ans</t>
  </si>
  <si>
    <t>Evolution de la population écrouée (femmes) depuis 4 ans</t>
  </si>
  <si>
    <t>Prévenues selon la situation pénale détaillée</t>
  </si>
  <si>
    <t>par groupes d'âges</t>
  </si>
  <si>
    <t>Condamnés selon la nature de l'infraction</t>
  </si>
  <si>
    <t>Condamnées selon la nature de l'infraction</t>
  </si>
  <si>
    <t>Mouvements de la population écrouée (hommes et femmes) depuis 4 ans</t>
  </si>
  <si>
    <t>Mouvements de la population écrouée (femmes) depuis 4 ans</t>
  </si>
  <si>
    <t>en %</t>
  </si>
  <si>
    <t>1er octobre 2009</t>
  </si>
  <si>
    <t>*</t>
  </si>
  <si>
    <t>3ème trimestre 2009</t>
  </si>
  <si>
    <t>1er janvier 2010</t>
  </si>
  <si>
    <t>4ème trimestre 2009</t>
  </si>
  <si>
    <t>1er avril 2010</t>
  </si>
  <si>
    <t>1er trimestre 2010</t>
  </si>
  <si>
    <t>1er juillet 2010</t>
  </si>
  <si>
    <t>2ème trimestre 2010</t>
  </si>
  <si>
    <t>1er octobre 2010</t>
  </si>
  <si>
    <t>3ème trimestre 2010</t>
  </si>
  <si>
    <t>1er janvier 2011</t>
  </si>
  <si>
    <t>4ème trimestre 2010</t>
  </si>
  <si>
    <t>1er avril 2011</t>
  </si>
  <si>
    <t>1er trimestre 2011</t>
  </si>
  <si>
    <t>1er juillet 2011</t>
  </si>
  <si>
    <t>2ème trimestre 2011</t>
  </si>
  <si>
    <t>1er octobre 2011</t>
  </si>
  <si>
    <t>3ème trimestre 2011</t>
  </si>
  <si>
    <t>1er janvier 2012</t>
  </si>
  <si>
    <t>4ème trimestre 2011</t>
  </si>
  <si>
    <t>1er avril 2012</t>
  </si>
  <si>
    <t>1er trimestre 2012</t>
  </si>
  <si>
    <t>1er juillet 2012</t>
  </si>
  <si>
    <t>2ème trimestre 2012</t>
  </si>
  <si>
    <t>1er octobre 2012</t>
  </si>
  <si>
    <t>3ème trimestre 2012</t>
  </si>
  <si>
    <t>1er janvier 2013</t>
  </si>
  <si>
    <t>4ème trimestre 2012</t>
  </si>
  <si>
    <t>1er avril 2013</t>
  </si>
  <si>
    <t>1er trimestre 2013</t>
  </si>
  <si>
    <t>Numéro 133</t>
  </si>
  <si>
    <t>1er juillet 2013</t>
  </si>
  <si>
    <t>2ème trimestre 2013</t>
  </si>
  <si>
    <t>Mouvements au cours du 3ème trimestre 2013</t>
  </si>
  <si>
    <t>Situation au 1er octobre 2013</t>
  </si>
  <si>
    <t>1er octobre 2013</t>
  </si>
  <si>
    <t>1er juillet 20113</t>
  </si>
  <si>
    <t>1er avril 20113</t>
  </si>
  <si>
    <t>3ème trimestre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</si>
</sst>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\ &quot;F&quot;;[Red]\-#,##0\ &quot;F&quot;"/>
    <numFmt numFmtId="166" formatCode="#,##0.0\ _F;[Red]\-#,##0.0\ _F"/>
    <numFmt numFmtId="167" formatCode="0.0&quot; ans&quot;"/>
    <numFmt numFmtId="168" formatCode="0.0"/>
    <numFmt numFmtId="169" formatCode="#,##0.0"/>
    <numFmt numFmtId="170" formatCode="_-* #,##0.0\ _€_-;\-* #,##0.0\ _€_-;_-* &quot;-&quot;??\ _€_-;_-@_-"/>
    <numFmt numFmtId="171" formatCode="_-* #,##0\ _€_-;\-* #,##0\ _€_-;_-* &quot;-&quot;??\ _€_-;_-@_-"/>
    <numFmt numFmtId="172" formatCode="0.0%"/>
    <numFmt numFmtId="173" formatCode="0.000%"/>
    <numFmt numFmtId="174" formatCode="#,##0\ _F;[Red]\-#,##0\ _F"/>
    <numFmt numFmtId="175" formatCode="&quot;Vrai&quot;;&quot;Vrai&quot;;&quot;Faux&quot;"/>
    <numFmt numFmtId="176" formatCode="&quot;Actif&quot;;&quot;Actif&quot;;&quot;Inactif&quot;"/>
  </numFmts>
  <fonts count="76">
    <font>
      <sz val="10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Geneva"/>
      <family val="0"/>
    </font>
    <font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i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hair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21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4" fillId="33" borderId="0" xfId="59" applyFont="1" applyFill="1" applyAlignment="1">
      <alignment vertical="center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 quotePrefix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wrapText="1"/>
      <protection/>
    </xf>
    <xf numFmtId="0" fontId="7" fillId="33" borderId="12" xfId="0" applyFont="1" applyFill="1" applyBorder="1" applyAlignment="1" applyProtection="1">
      <alignment wrapText="1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 horizontal="right" wrapText="1"/>
      <protection/>
    </xf>
    <xf numFmtId="0" fontId="7" fillId="33" borderId="12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/>
      <protection/>
    </xf>
    <xf numFmtId="0" fontId="8" fillId="33" borderId="0" xfId="58" applyFont="1" applyFill="1" applyProtection="1">
      <alignment/>
      <protection/>
    </xf>
    <xf numFmtId="0" fontId="9" fillId="33" borderId="0" xfId="58" applyFont="1" applyFill="1" applyProtection="1">
      <alignment/>
      <protection/>
    </xf>
    <xf numFmtId="0" fontId="8" fillId="33" borderId="10" xfId="58" applyFont="1" applyFill="1" applyBorder="1" applyProtection="1">
      <alignment/>
      <protection/>
    </xf>
    <xf numFmtId="0" fontId="8" fillId="33" borderId="11" xfId="58" applyFont="1" applyFill="1" applyBorder="1" applyProtection="1">
      <alignment/>
      <protection/>
    </xf>
    <xf numFmtId="0" fontId="8" fillId="33" borderId="16" xfId="58" applyFont="1" applyFill="1" applyBorder="1" applyProtection="1">
      <alignment/>
      <protection/>
    </xf>
    <xf numFmtId="0" fontId="8" fillId="33" borderId="12" xfId="58" applyFont="1" applyFill="1" applyBorder="1" applyProtection="1">
      <alignment/>
      <protection/>
    </xf>
    <xf numFmtId="0" fontId="8" fillId="33" borderId="15" xfId="58" applyFont="1" applyFill="1" applyBorder="1" applyProtection="1">
      <alignment/>
      <protection/>
    </xf>
    <xf numFmtId="0" fontId="7" fillId="33" borderId="13" xfId="58" applyFont="1" applyFill="1" applyBorder="1" applyProtection="1">
      <alignment/>
      <protection/>
    </xf>
    <xf numFmtId="0" fontId="7" fillId="33" borderId="12" xfId="58" applyFont="1" applyFill="1" applyBorder="1" applyProtection="1">
      <alignment/>
      <protection/>
    </xf>
    <xf numFmtId="0" fontId="8" fillId="33" borderId="13" xfId="58" applyFont="1" applyFill="1" applyBorder="1" applyProtection="1">
      <alignment/>
      <protection/>
    </xf>
    <xf numFmtId="0" fontId="8" fillId="33" borderId="14" xfId="58" applyFont="1" applyFill="1" applyBorder="1" applyProtection="1">
      <alignment/>
      <protection/>
    </xf>
    <xf numFmtId="0" fontId="7" fillId="33" borderId="10" xfId="58" applyFont="1" applyFill="1" applyBorder="1" applyProtection="1">
      <alignment/>
      <protection/>
    </xf>
    <xf numFmtId="0" fontId="8" fillId="33" borderId="0" xfId="58" applyFont="1" applyFill="1" applyBorder="1" applyProtection="1">
      <alignment/>
      <protection/>
    </xf>
    <xf numFmtId="0" fontId="8" fillId="33" borderId="0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Protection="1">
      <alignment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Protection="1">
      <alignment/>
      <protection/>
    </xf>
    <xf numFmtId="0" fontId="8" fillId="0" borderId="12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horizontal="right"/>
      <protection/>
    </xf>
    <xf numFmtId="0" fontId="8" fillId="0" borderId="13" xfId="58" applyFont="1" applyFill="1" applyBorder="1" applyProtection="1">
      <alignment/>
      <protection/>
    </xf>
    <xf numFmtId="0" fontId="8" fillId="0" borderId="12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Alignment="1" applyProtection="1">
      <alignment horizontal="right"/>
      <protection/>
    </xf>
    <xf numFmtId="0" fontId="7" fillId="0" borderId="10" xfId="58" applyFont="1" applyFill="1" applyBorder="1" applyProtection="1">
      <alignment/>
      <protection/>
    </xf>
    <xf numFmtId="0" fontId="7" fillId="0" borderId="14" xfId="58" applyFont="1" applyFill="1" applyBorder="1" applyAlignment="1" applyProtection="1">
      <alignment horizontal="right"/>
      <protection/>
    </xf>
    <xf numFmtId="0" fontId="8" fillId="0" borderId="14" xfId="58" applyFont="1" applyFill="1" applyBorder="1" applyAlignment="1" applyProtection="1" quotePrefix="1">
      <alignment horizontal="center" vertical="center" wrapText="1"/>
      <protection/>
    </xf>
    <xf numFmtId="0" fontId="8" fillId="0" borderId="14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Protection="1">
      <alignment/>
      <protection/>
    </xf>
    <xf numFmtId="0" fontId="8" fillId="0" borderId="11" xfId="58" applyFont="1" applyFill="1" applyBorder="1" applyProtection="1">
      <alignment/>
      <protection/>
    </xf>
    <xf numFmtId="0" fontId="7" fillId="0" borderId="12" xfId="58" applyFont="1" applyFill="1" applyBorder="1" applyProtection="1">
      <alignment/>
      <protection/>
    </xf>
    <xf numFmtId="0" fontId="7" fillId="0" borderId="14" xfId="58" applyFont="1" applyFill="1" applyBorder="1" applyProtection="1">
      <alignment/>
      <protection/>
    </xf>
    <xf numFmtId="0" fontId="7" fillId="0" borderId="13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wrapText="1"/>
      <protection/>
    </xf>
    <xf numFmtId="0" fontId="8" fillId="0" borderId="12" xfId="58" applyFont="1" applyFill="1" applyBorder="1" applyAlignment="1" applyProtection="1">
      <alignment horizontal="right" wrapText="1"/>
      <protection/>
    </xf>
    <xf numFmtId="0" fontId="8" fillId="0" borderId="14" xfId="58" applyFont="1" applyFill="1" applyBorder="1" applyProtection="1">
      <alignment/>
      <protection/>
    </xf>
    <xf numFmtId="0" fontId="7" fillId="0" borderId="13" xfId="58" applyFont="1" applyFill="1" applyBorder="1" applyProtection="1">
      <alignment/>
      <protection/>
    </xf>
    <xf numFmtId="0" fontId="8" fillId="0" borderId="16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wrapText="1"/>
      <protection/>
    </xf>
    <xf numFmtId="0" fontId="8" fillId="0" borderId="15" xfId="58" applyFont="1" applyFill="1" applyBorder="1" applyAlignment="1" applyProtection="1">
      <alignment wrapText="1"/>
      <protection/>
    </xf>
    <xf numFmtId="0" fontId="8" fillId="33" borderId="17" xfId="58" applyFont="1" applyFill="1" applyBorder="1" applyProtection="1">
      <alignment/>
      <protection/>
    </xf>
    <xf numFmtId="0" fontId="7" fillId="0" borderId="16" xfId="58" applyFont="1" applyFill="1" applyBorder="1" applyProtection="1">
      <alignment/>
      <protection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6" fillId="33" borderId="0" xfId="58" applyFont="1" applyFill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1" fillId="33" borderId="0" xfId="56" applyFont="1" applyFill="1" applyAlignment="1">
      <alignment horizontal="centerContinuous"/>
      <protection/>
    </xf>
    <xf numFmtId="0" fontId="10" fillId="33" borderId="19" xfId="0" applyFont="1" applyFill="1" applyBorder="1" applyAlignment="1">
      <alignment/>
    </xf>
    <xf numFmtId="0" fontId="21" fillId="33" borderId="19" xfId="56" applyFont="1" applyFill="1" applyBorder="1" applyAlignment="1">
      <alignment horizontal="centerContinuous"/>
      <protection/>
    </xf>
    <xf numFmtId="0" fontId="2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4" fillId="34" borderId="10" xfId="63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9" fillId="33" borderId="0" xfId="61" applyFont="1" applyFill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168" fontId="4" fillId="33" borderId="0" xfId="61" applyNumberFormat="1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8" fillId="33" borderId="0" xfId="0" applyFont="1" applyFill="1" applyAlignment="1">
      <alignment/>
    </xf>
    <xf numFmtId="3" fontId="4" fillId="34" borderId="0" xfId="47" applyNumberFormat="1" applyFont="1" applyFill="1" applyAlignment="1">
      <alignment horizontal="right" vertical="center"/>
    </xf>
    <xf numFmtId="168" fontId="4" fillId="34" borderId="20" xfId="0" applyNumberFormat="1" applyFont="1" applyFill="1" applyBorder="1" applyAlignment="1">
      <alignment horizontal="center" vertical="center"/>
    </xf>
    <xf numFmtId="0" fontId="4" fillId="34" borderId="12" xfId="63" applyFont="1" applyFill="1" applyBorder="1" applyAlignment="1">
      <alignment horizontal="right" vertical="center"/>
      <protection/>
    </xf>
    <xf numFmtId="0" fontId="4" fillId="34" borderId="13" xfId="63" applyFont="1" applyFill="1" applyBorder="1" applyAlignment="1">
      <alignment horizontal="right" vertical="center"/>
      <protection/>
    </xf>
    <xf numFmtId="3" fontId="4" fillId="34" borderId="21" xfId="47" applyNumberFormat="1" applyFont="1" applyFill="1" applyBorder="1" applyAlignment="1">
      <alignment horizontal="right" vertical="center"/>
    </xf>
    <xf numFmtId="0" fontId="27" fillId="33" borderId="0" xfId="0" applyFont="1" applyFill="1" applyAlignment="1">
      <alignment horizontal="right"/>
    </xf>
    <xf numFmtId="3" fontId="4" fillId="34" borderId="22" xfId="52" applyNumberFormat="1" applyFont="1" applyFill="1" applyBorder="1" applyAlignment="1">
      <alignment horizontal="center" vertical="center"/>
    </xf>
    <xf numFmtId="168" fontId="4" fillId="34" borderId="10" xfId="52" applyNumberFormat="1" applyFont="1" applyFill="1" applyBorder="1" applyAlignment="1">
      <alignment horizontal="center" vertical="center"/>
    </xf>
    <xf numFmtId="3" fontId="4" fillId="34" borderId="23" xfId="52" applyNumberFormat="1" applyFont="1" applyFill="1" applyBorder="1" applyAlignment="1">
      <alignment horizontal="center" vertical="center"/>
    </xf>
    <xf numFmtId="168" fontId="4" fillId="34" borderId="12" xfId="52" applyNumberFormat="1" applyFont="1" applyFill="1" applyBorder="1" applyAlignment="1">
      <alignment horizontal="center" vertical="center"/>
    </xf>
    <xf numFmtId="3" fontId="4" fillId="34" borderId="24" xfId="52" applyNumberFormat="1" applyFont="1" applyFill="1" applyBorder="1" applyAlignment="1">
      <alignment horizontal="center" vertical="center"/>
    </xf>
    <xf numFmtId="3" fontId="4" fillId="34" borderId="18" xfId="52" applyNumberFormat="1" applyFont="1" applyFill="1" applyBorder="1" applyAlignment="1">
      <alignment horizontal="center" vertical="center"/>
    </xf>
    <xf numFmtId="168" fontId="6" fillId="34" borderId="20" xfId="64" applyNumberFormat="1" applyFont="1" applyFill="1" applyBorder="1" applyAlignment="1">
      <alignment horizontal="right" vertical="center"/>
    </xf>
    <xf numFmtId="3" fontId="4" fillId="34" borderId="0" xfId="52" applyNumberFormat="1" applyFont="1" applyFill="1" applyBorder="1" applyAlignment="1">
      <alignment horizontal="center" vertical="center"/>
    </xf>
    <xf numFmtId="168" fontId="4" fillId="34" borderId="12" xfId="64" applyNumberFormat="1" applyFont="1" applyFill="1" applyBorder="1" applyAlignment="1">
      <alignment horizontal="center" vertical="center"/>
    </xf>
    <xf numFmtId="3" fontId="4" fillId="34" borderId="25" xfId="63" applyNumberFormat="1" applyFont="1" applyFill="1" applyBorder="1" applyAlignment="1">
      <alignment horizontal="center" vertical="center"/>
      <protection/>
    </xf>
    <xf numFmtId="171" fontId="4" fillId="34" borderId="25" xfId="47" applyNumberFormat="1" applyFont="1" applyFill="1" applyBorder="1" applyAlignment="1">
      <alignment horizontal="center" vertical="center"/>
    </xf>
    <xf numFmtId="168" fontId="4" fillId="34" borderId="26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33" borderId="0" xfId="56" applyFont="1" applyFill="1" applyAlignment="1">
      <alignment horizontal="left"/>
      <protection/>
    </xf>
    <xf numFmtId="0" fontId="30" fillId="33" borderId="0" xfId="56" applyFont="1" applyFill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2" fillId="33" borderId="0" xfId="56" applyFont="1" applyFill="1" applyAlignment="1">
      <alignment horizontal="center"/>
      <protection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34" fillId="33" borderId="12" xfId="59" applyFont="1" applyFill="1" applyBorder="1" applyAlignment="1">
      <alignment horizontal="right" vertical="center"/>
      <protection/>
    </xf>
    <xf numFmtId="38" fontId="34" fillId="33" borderId="23" xfId="49" applyNumberFormat="1" applyFont="1" applyFill="1" applyBorder="1" applyAlignment="1">
      <alignment horizontal="right" vertical="center"/>
    </xf>
    <xf numFmtId="38" fontId="34" fillId="33" borderId="27" xfId="49" applyNumberFormat="1" applyFont="1" applyFill="1" applyBorder="1" applyAlignment="1">
      <alignment horizontal="right" vertical="center"/>
    </xf>
    <xf numFmtId="38" fontId="34" fillId="33" borderId="28" xfId="49" applyNumberFormat="1" applyFont="1" applyFill="1" applyBorder="1" applyAlignment="1">
      <alignment horizontal="right" vertical="center"/>
    </xf>
    <xf numFmtId="38" fontId="34" fillId="33" borderId="29" xfId="49" applyNumberFormat="1" applyFont="1" applyFill="1" applyBorder="1" applyAlignment="1">
      <alignment horizontal="right" vertical="center"/>
    </xf>
    <xf numFmtId="38" fontId="23" fillId="33" borderId="23" xfId="49" applyNumberFormat="1" applyFont="1" applyFill="1" applyBorder="1" applyAlignment="1">
      <alignment horizontal="right" vertical="center"/>
    </xf>
    <xf numFmtId="38" fontId="23" fillId="33" borderId="27" xfId="49" applyNumberFormat="1" applyFont="1" applyFill="1" applyBorder="1" applyAlignment="1">
      <alignment horizontal="right" vertical="center"/>
    </xf>
    <xf numFmtId="174" fontId="23" fillId="33" borderId="28" xfId="49" applyNumberFormat="1" applyFont="1" applyFill="1" applyBorder="1" applyAlignment="1">
      <alignment horizontal="right" vertical="center"/>
    </xf>
    <xf numFmtId="166" fontId="35" fillId="33" borderId="28" xfId="49" applyNumberFormat="1" applyFont="1" applyFill="1" applyBorder="1" applyAlignment="1">
      <alignment horizontal="center" vertical="center"/>
    </xf>
    <xf numFmtId="38" fontId="34" fillId="33" borderId="30" xfId="49" applyNumberFormat="1" applyFont="1" applyFill="1" applyBorder="1" applyAlignment="1">
      <alignment horizontal="right" vertical="center"/>
    </xf>
    <xf numFmtId="0" fontId="23" fillId="33" borderId="14" xfId="59" applyFont="1" applyFill="1" applyBorder="1" applyAlignment="1">
      <alignment horizontal="center" vertical="center"/>
      <protection/>
    </xf>
    <xf numFmtId="38" fontId="23" fillId="33" borderId="31" xfId="49" applyNumberFormat="1" applyFont="1" applyFill="1" applyBorder="1" applyAlignment="1">
      <alignment horizontal="right" vertical="center"/>
    </xf>
    <xf numFmtId="38" fontId="23" fillId="33" borderId="32" xfId="49" applyNumberFormat="1" applyFont="1" applyFill="1" applyBorder="1" applyAlignment="1">
      <alignment horizontal="right" vertical="center"/>
    </xf>
    <xf numFmtId="38" fontId="23" fillId="33" borderId="33" xfId="49" applyNumberFormat="1" applyFont="1" applyFill="1" applyBorder="1" applyAlignment="1">
      <alignment horizontal="right" vertical="center"/>
    </xf>
    <xf numFmtId="174" fontId="23" fillId="33" borderId="33" xfId="49" applyNumberFormat="1" applyFont="1" applyFill="1" applyBorder="1" applyAlignment="1">
      <alignment horizontal="right" vertical="center"/>
    </xf>
    <xf numFmtId="166" fontId="35" fillId="33" borderId="33" xfId="49" applyNumberFormat="1" applyFont="1" applyFill="1" applyBorder="1" applyAlignment="1">
      <alignment horizontal="center" vertical="center"/>
    </xf>
    <xf numFmtId="0" fontId="28" fillId="33" borderId="31" xfId="59" applyFont="1" applyFill="1" applyBorder="1" applyAlignment="1">
      <alignment horizontal="center" vertical="center"/>
      <protection/>
    </xf>
    <xf numFmtId="0" fontId="28" fillId="33" borderId="32" xfId="59" applyFont="1" applyFill="1" applyBorder="1" applyAlignment="1">
      <alignment horizontal="center" vertical="center"/>
      <protection/>
    </xf>
    <xf numFmtId="0" fontId="28" fillId="33" borderId="33" xfId="59" applyFont="1" applyFill="1" applyBorder="1" applyAlignment="1">
      <alignment horizontal="center" vertical="center"/>
      <protection/>
    </xf>
    <xf numFmtId="0" fontId="27" fillId="33" borderId="31" xfId="59" applyFont="1" applyFill="1" applyBorder="1" applyAlignment="1">
      <alignment horizontal="center" vertical="center"/>
      <protection/>
    </xf>
    <xf numFmtId="0" fontId="27" fillId="33" borderId="32" xfId="59" applyFont="1" applyFill="1" applyBorder="1" applyAlignment="1">
      <alignment horizontal="center" vertical="center"/>
      <protection/>
    </xf>
    <xf numFmtId="0" fontId="36" fillId="33" borderId="14" xfId="59" applyFont="1" applyFill="1" applyBorder="1" applyAlignment="1">
      <alignment horizontal="center" vertical="center" wrapText="1"/>
      <protection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33" fillId="33" borderId="33" xfId="61" applyFont="1" applyFill="1" applyBorder="1" applyAlignment="1">
      <alignment horizontal="center" vertical="center" wrapText="1"/>
      <protection/>
    </xf>
    <xf numFmtId="0" fontId="28" fillId="33" borderId="14" xfId="61" applyFont="1" applyFill="1" applyBorder="1" applyAlignment="1">
      <alignment horizontal="center" vertical="center" wrapText="1"/>
      <protection/>
    </xf>
    <xf numFmtId="0" fontId="28" fillId="33" borderId="10" xfId="61" applyFont="1" applyFill="1" applyBorder="1" applyAlignment="1">
      <alignment horizontal="right" vertical="center"/>
      <protection/>
    </xf>
    <xf numFmtId="0" fontId="28" fillId="33" borderId="12" xfId="61" applyFont="1" applyFill="1" applyBorder="1" applyAlignment="1">
      <alignment horizontal="right" vertical="center"/>
      <protection/>
    </xf>
    <xf numFmtId="0" fontId="27" fillId="33" borderId="14" xfId="61" applyFont="1" applyFill="1" applyBorder="1" applyAlignment="1">
      <alignment horizontal="left" vertical="center"/>
      <protection/>
    </xf>
    <xf numFmtId="0" fontId="27" fillId="33" borderId="14" xfId="61" applyFont="1" applyFill="1" applyBorder="1" applyAlignment="1">
      <alignment horizontal="right" vertical="center"/>
      <protection/>
    </xf>
    <xf numFmtId="0" fontId="37" fillId="33" borderId="0" xfId="61" applyFont="1" applyFill="1" applyAlignment="1">
      <alignment vertical="center"/>
      <protection/>
    </xf>
    <xf numFmtId="38" fontId="28" fillId="33" borderId="22" xfId="50" applyNumberFormat="1" applyFont="1" applyFill="1" applyBorder="1" applyAlignment="1">
      <alignment horizontal="right" vertical="center"/>
    </xf>
    <xf numFmtId="168" fontId="33" fillId="33" borderId="34" xfId="64" applyNumberFormat="1" applyFont="1" applyFill="1" applyBorder="1" applyAlignment="1">
      <alignment horizontal="right" vertical="center"/>
    </xf>
    <xf numFmtId="38" fontId="27" fillId="33" borderId="35" xfId="50" applyNumberFormat="1" applyFont="1" applyFill="1" applyBorder="1" applyAlignment="1">
      <alignment horizontal="right" vertical="center"/>
    </xf>
    <xf numFmtId="168" fontId="33" fillId="33" borderId="34" xfId="50" applyNumberFormat="1" applyFont="1" applyFill="1" applyBorder="1" applyAlignment="1">
      <alignment horizontal="right" vertical="center"/>
    </xf>
    <xf numFmtId="38" fontId="28" fillId="33" borderId="23" xfId="50" applyNumberFormat="1" applyFont="1" applyFill="1" applyBorder="1" applyAlignment="1">
      <alignment horizontal="right" vertical="center"/>
    </xf>
    <xf numFmtId="168" fontId="33" fillId="33" borderId="28" xfId="64" applyNumberFormat="1" applyFont="1" applyFill="1" applyBorder="1" applyAlignment="1">
      <alignment horizontal="right" vertical="center"/>
    </xf>
    <xf numFmtId="168" fontId="33" fillId="33" borderId="28" xfId="50" applyNumberFormat="1" applyFont="1" applyFill="1" applyBorder="1" applyAlignment="1">
      <alignment horizontal="right" vertical="center"/>
    </xf>
    <xf numFmtId="38" fontId="27" fillId="33" borderId="23" xfId="50" applyNumberFormat="1" applyFont="1" applyFill="1" applyBorder="1" applyAlignment="1">
      <alignment horizontal="right" vertical="center"/>
    </xf>
    <xf numFmtId="168" fontId="33" fillId="33" borderId="36" xfId="50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horizontal="right" vertical="center"/>
    </xf>
    <xf numFmtId="168" fontId="33" fillId="33" borderId="33" xfId="50" applyNumberFormat="1" applyFont="1" applyFill="1" applyBorder="1" applyAlignment="1">
      <alignment horizontal="right" vertical="center"/>
    </xf>
    <xf numFmtId="166" fontId="33" fillId="33" borderId="33" xfId="5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38" fontId="27" fillId="33" borderId="22" xfId="50" applyNumberFormat="1" applyFont="1" applyFill="1" applyBorder="1" applyAlignment="1">
      <alignment vertical="center"/>
    </xf>
    <xf numFmtId="38" fontId="27" fillId="33" borderId="23" xfId="50" applyNumberFormat="1" applyFont="1" applyFill="1" applyBorder="1" applyAlignment="1">
      <alignment vertical="center"/>
    </xf>
    <xf numFmtId="168" fontId="33" fillId="33" borderId="33" xfId="64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vertical="center"/>
    </xf>
    <xf numFmtId="0" fontId="27" fillId="33" borderId="14" xfId="62" applyFont="1" applyFill="1" applyBorder="1" applyAlignment="1">
      <alignment horizontal="center" vertical="center"/>
      <protection/>
    </xf>
    <xf numFmtId="0" fontId="33" fillId="33" borderId="33" xfId="62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36" fillId="33" borderId="33" xfId="62" applyFont="1" applyFill="1" applyBorder="1" applyAlignment="1">
      <alignment horizontal="center" vertical="center"/>
      <protection/>
    </xf>
    <xf numFmtId="0" fontId="27" fillId="33" borderId="14" xfId="62" applyFont="1" applyFill="1" applyBorder="1" applyAlignment="1">
      <alignment vertical="center"/>
      <protection/>
    </xf>
    <xf numFmtId="38" fontId="27" fillId="33" borderId="31" xfId="51" applyNumberFormat="1" applyFont="1" applyFill="1" applyBorder="1" applyAlignment="1">
      <alignment horizontal="right" vertical="center"/>
    </xf>
    <xf numFmtId="169" fontId="33" fillId="33" borderId="33" xfId="51" applyNumberFormat="1" applyFont="1" applyFill="1" applyBorder="1" applyAlignment="1">
      <alignment horizontal="center" vertical="center"/>
    </xf>
    <xf numFmtId="0" fontId="33" fillId="33" borderId="10" xfId="62" applyFont="1" applyFill="1" applyBorder="1" applyAlignment="1">
      <alignment horizontal="right" vertical="center"/>
      <protection/>
    </xf>
    <xf numFmtId="38" fontId="33" fillId="33" borderId="22" xfId="51" applyNumberFormat="1" applyFont="1" applyFill="1" applyBorder="1" applyAlignment="1">
      <alignment horizontal="right" vertical="center"/>
    </xf>
    <xf numFmtId="169" fontId="33" fillId="33" borderId="34" xfId="51" applyNumberFormat="1" applyFont="1" applyFill="1" applyBorder="1" applyAlignment="1">
      <alignment horizontal="center" vertical="center"/>
    </xf>
    <xf numFmtId="38" fontId="36" fillId="33" borderId="22" xfId="51" applyNumberFormat="1" applyFont="1" applyFill="1" applyBorder="1" applyAlignment="1">
      <alignment horizontal="right" vertical="center"/>
    </xf>
    <xf numFmtId="0" fontId="33" fillId="33" borderId="12" xfId="62" applyFont="1" applyFill="1" applyBorder="1" applyAlignment="1">
      <alignment horizontal="right" vertical="center"/>
      <protection/>
    </xf>
    <xf numFmtId="38" fontId="33" fillId="33" borderId="23" xfId="51" applyNumberFormat="1" applyFont="1" applyFill="1" applyBorder="1" applyAlignment="1">
      <alignment horizontal="right" vertical="center"/>
    </xf>
    <xf numFmtId="169" fontId="33" fillId="33" borderId="28" xfId="51" applyNumberFormat="1" applyFont="1" applyFill="1" applyBorder="1" applyAlignment="1">
      <alignment horizontal="center" vertical="center"/>
    </xf>
    <xf numFmtId="38" fontId="36" fillId="33" borderId="23" xfId="51" applyNumberFormat="1" applyFont="1" applyFill="1" applyBorder="1" applyAlignment="1">
      <alignment horizontal="right" vertical="center"/>
    </xf>
    <xf numFmtId="38" fontId="28" fillId="33" borderId="31" xfId="51" applyNumberFormat="1" applyFont="1" applyFill="1" applyBorder="1" applyAlignment="1">
      <alignment horizontal="right" vertical="center"/>
    </xf>
    <xf numFmtId="0" fontId="33" fillId="33" borderId="14" xfId="62" applyFont="1" applyFill="1" applyBorder="1" applyAlignment="1">
      <alignment horizontal="right" vertical="center"/>
      <protection/>
    </xf>
    <xf numFmtId="38" fontId="33" fillId="33" borderId="31" xfId="51" applyNumberFormat="1" applyFont="1" applyFill="1" applyBorder="1" applyAlignment="1">
      <alignment horizontal="right" vertical="center"/>
    </xf>
    <xf numFmtId="38" fontId="36" fillId="33" borderId="31" xfId="51" applyNumberFormat="1" applyFont="1" applyFill="1" applyBorder="1" applyAlignment="1">
      <alignment horizontal="right" vertical="center"/>
    </xf>
    <xf numFmtId="0" fontId="27" fillId="33" borderId="14" xfId="62" applyFont="1" applyFill="1" applyBorder="1" applyAlignment="1">
      <alignment horizontal="right" vertical="center"/>
      <protection/>
    </xf>
    <xf numFmtId="168" fontId="33" fillId="33" borderId="33" xfId="51" applyNumberFormat="1" applyFont="1" applyFill="1" applyBorder="1" applyAlignment="1">
      <alignment horizontal="center" vertical="center"/>
    </xf>
    <xf numFmtId="0" fontId="28" fillId="33" borderId="10" xfId="62" applyFont="1" applyFill="1" applyBorder="1" applyAlignment="1">
      <alignment horizontal="left" vertical="center"/>
      <protection/>
    </xf>
    <xf numFmtId="38" fontId="28" fillId="33" borderId="22" xfId="51" applyNumberFormat="1" applyFont="1" applyFill="1" applyBorder="1" applyAlignment="1">
      <alignment horizontal="center" vertical="center"/>
    </xf>
    <xf numFmtId="168" fontId="33" fillId="33" borderId="34" xfId="64" applyNumberFormat="1" applyFont="1" applyFill="1" applyBorder="1" applyAlignment="1">
      <alignment horizontal="center" vertical="center"/>
    </xf>
    <xf numFmtId="38" fontId="27" fillId="33" borderId="22" xfId="51" applyNumberFormat="1" applyFont="1" applyFill="1" applyBorder="1" applyAlignment="1">
      <alignment horizontal="center" vertical="center"/>
    </xf>
    <xf numFmtId="0" fontId="28" fillId="33" borderId="15" xfId="62" applyFont="1" applyFill="1" applyBorder="1" applyAlignment="1">
      <alignment horizontal="left" vertical="center"/>
      <protection/>
    </xf>
    <xf numFmtId="38" fontId="28" fillId="33" borderId="37" xfId="51" applyNumberFormat="1" applyFont="1" applyFill="1" applyBorder="1" applyAlignment="1">
      <alignment horizontal="center" vertical="center"/>
    </xf>
    <xf numFmtId="169" fontId="33" fillId="33" borderId="38" xfId="51" applyNumberFormat="1" applyFont="1" applyFill="1" applyBorder="1" applyAlignment="1">
      <alignment horizontal="center" vertical="center"/>
    </xf>
    <xf numFmtId="38" fontId="27" fillId="33" borderId="37" xfId="51" applyNumberFormat="1" applyFont="1" applyFill="1" applyBorder="1" applyAlignment="1">
      <alignment horizontal="center" vertical="center"/>
    </xf>
    <xf numFmtId="0" fontId="28" fillId="33" borderId="12" xfId="62" applyFont="1" applyFill="1" applyBorder="1" applyAlignment="1">
      <alignment horizontal="left" vertical="center" wrapText="1"/>
      <protection/>
    </xf>
    <xf numFmtId="38" fontId="28" fillId="33" borderId="23" xfId="51" applyNumberFormat="1" applyFont="1" applyFill="1" applyBorder="1" applyAlignment="1">
      <alignment horizontal="center" vertical="center"/>
    </xf>
    <xf numFmtId="38" fontId="27" fillId="33" borderId="23" xfId="51" applyNumberFormat="1" applyFont="1" applyFill="1" applyBorder="1" applyAlignment="1">
      <alignment horizontal="center" vertical="center"/>
    </xf>
    <xf numFmtId="0" fontId="28" fillId="33" borderId="39" xfId="62" applyFont="1" applyFill="1" applyBorder="1" applyAlignment="1">
      <alignment horizontal="left" vertical="center" wrapText="1"/>
      <protection/>
    </xf>
    <xf numFmtId="38" fontId="28" fillId="33" borderId="40" xfId="51" applyNumberFormat="1" applyFont="1" applyFill="1" applyBorder="1" applyAlignment="1">
      <alignment horizontal="center" vertical="center"/>
    </xf>
    <xf numFmtId="169" fontId="33" fillId="33" borderId="41" xfId="51" applyNumberFormat="1" applyFont="1" applyFill="1" applyBorder="1" applyAlignment="1">
      <alignment horizontal="center" vertical="center"/>
    </xf>
    <xf numFmtId="38" fontId="27" fillId="33" borderId="40" xfId="51" applyNumberFormat="1" applyFont="1" applyFill="1" applyBorder="1" applyAlignment="1">
      <alignment horizontal="center" vertical="center"/>
    </xf>
    <xf numFmtId="38" fontId="27" fillId="33" borderId="31" xfId="51" applyNumberFormat="1" applyFont="1" applyFill="1" applyBorder="1" applyAlignment="1">
      <alignment horizontal="center" vertical="center"/>
    </xf>
    <xf numFmtId="0" fontId="28" fillId="33" borderId="42" xfId="63" applyFont="1" applyFill="1" applyBorder="1" applyAlignment="1">
      <alignment horizontal="center" vertical="center"/>
      <protection/>
    </xf>
    <xf numFmtId="0" fontId="28" fillId="33" borderId="31" xfId="63" applyFont="1" applyFill="1" applyBorder="1" applyAlignment="1">
      <alignment horizontal="center" vertical="center" wrapText="1"/>
      <protection/>
    </xf>
    <xf numFmtId="0" fontId="33" fillId="33" borderId="43" xfId="63" applyFont="1" applyFill="1" applyBorder="1" applyAlignment="1">
      <alignment horizontal="center" vertical="center" wrapText="1"/>
      <protection/>
    </xf>
    <xf numFmtId="0" fontId="27" fillId="33" borderId="31" xfId="63" applyFont="1" applyFill="1" applyBorder="1" applyAlignment="1">
      <alignment horizontal="center" vertical="center" wrapText="1"/>
      <protection/>
    </xf>
    <xf numFmtId="0" fontId="28" fillId="33" borderId="14" xfId="63" applyFont="1" applyFill="1" applyBorder="1" applyAlignment="1">
      <alignment horizontal="center" vertical="center" wrapText="1"/>
      <protection/>
    </xf>
    <xf numFmtId="0" fontId="28" fillId="34" borderId="12" xfId="63" applyFont="1" applyFill="1" applyBorder="1" applyAlignment="1">
      <alignment horizontal="right" vertical="center"/>
      <protection/>
    </xf>
    <xf numFmtId="168" fontId="33" fillId="34" borderId="20" xfId="64" applyNumberFormat="1" applyFont="1" applyFill="1" applyBorder="1" applyAlignment="1">
      <alignment horizontal="center" vertical="center"/>
    </xf>
    <xf numFmtId="3" fontId="28" fillId="34" borderId="23" xfId="52" applyNumberFormat="1" applyFont="1" applyFill="1" applyBorder="1" applyAlignment="1">
      <alignment horizontal="center" vertical="center"/>
    </xf>
    <xf numFmtId="168" fontId="28" fillId="34" borderId="12" xfId="52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27" fillId="33" borderId="14" xfId="61" applyFont="1" applyFill="1" applyBorder="1" applyAlignment="1">
      <alignment horizontal="center" vertical="center" wrapText="1"/>
      <protection/>
    </xf>
    <xf numFmtId="171" fontId="28" fillId="34" borderId="12" xfId="47" applyNumberFormat="1" applyFont="1" applyFill="1" applyBorder="1" applyAlignment="1">
      <alignment horizontal="right" vertical="center"/>
    </xf>
    <xf numFmtId="168" fontId="28" fillId="34" borderId="11" xfId="64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171" fontId="28" fillId="34" borderId="12" xfId="47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/>
    </xf>
    <xf numFmtId="168" fontId="4" fillId="34" borderId="11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23" xfId="0" applyNumberFormat="1" applyFont="1" applyFill="1" applyBorder="1" applyAlignment="1">
      <alignment vertical="center"/>
    </xf>
    <xf numFmtId="3" fontId="4" fillId="34" borderId="46" xfId="0" applyNumberFormat="1" applyFont="1" applyFill="1" applyBorder="1" applyAlignment="1">
      <alignment vertical="center"/>
    </xf>
    <xf numFmtId="3" fontId="4" fillId="34" borderId="47" xfId="0" applyNumberFormat="1" applyFont="1" applyFill="1" applyBorder="1" applyAlignment="1">
      <alignment vertical="center"/>
    </xf>
    <xf numFmtId="168" fontId="4" fillId="34" borderId="12" xfId="0" applyNumberFormat="1" applyFont="1" applyFill="1" applyBorder="1" applyAlignment="1">
      <alignment horizontal="center" vertical="center"/>
    </xf>
    <xf numFmtId="168" fontId="4" fillId="34" borderId="23" xfId="0" applyNumberFormat="1" applyFont="1" applyFill="1" applyBorder="1" applyAlignment="1">
      <alignment horizontal="center" vertical="center"/>
    </xf>
    <xf numFmtId="168" fontId="4" fillId="34" borderId="46" xfId="0" applyNumberFormat="1" applyFont="1" applyFill="1" applyBorder="1" applyAlignment="1">
      <alignment horizontal="center" vertical="center"/>
    </xf>
    <xf numFmtId="168" fontId="4" fillId="34" borderId="47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4" fillId="34" borderId="48" xfId="0" applyNumberFormat="1" applyFont="1" applyFill="1" applyBorder="1" applyAlignment="1">
      <alignment vertical="center"/>
    </xf>
    <xf numFmtId="3" fontId="4" fillId="34" borderId="49" xfId="0" applyNumberFormat="1" applyFont="1" applyFill="1" applyBorder="1" applyAlignment="1">
      <alignment vertical="center"/>
    </xf>
    <xf numFmtId="0" fontId="28" fillId="0" borderId="12" xfId="63" applyFont="1" applyFill="1" applyBorder="1" applyAlignment="1">
      <alignment horizontal="right" vertical="center"/>
      <protection/>
    </xf>
    <xf numFmtId="168" fontId="33" fillId="0" borderId="20" xfId="64" applyNumberFormat="1" applyFont="1" applyFill="1" applyBorder="1" applyAlignment="1">
      <alignment horizontal="center" vertical="center"/>
    </xf>
    <xf numFmtId="3" fontId="28" fillId="0" borderId="23" xfId="52" applyNumberFormat="1" applyFont="1" applyFill="1" applyBorder="1" applyAlignment="1">
      <alignment horizontal="center" vertical="center"/>
    </xf>
    <xf numFmtId="168" fontId="28" fillId="0" borderId="12" xfId="52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horizontal="right" vertical="center"/>
    </xf>
    <xf numFmtId="168" fontId="28" fillId="0" borderId="11" xfId="64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vertical="center"/>
    </xf>
    <xf numFmtId="168" fontId="6" fillId="0" borderId="20" xfId="64" applyNumberFormat="1" applyFont="1" applyFill="1" applyBorder="1" applyAlignment="1">
      <alignment horizontal="right" vertical="center"/>
    </xf>
    <xf numFmtId="168" fontId="4" fillId="0" borderId="12" xfId="64" applyNumberFormat="1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right" vertical="center"/>
      <protection/>
    </xf>
    <xf numFmtId="3" fontId="4" fillId="0" borderId="0" xfId="52" applyNumberFormat="1" applyFont="1" applyFill="1" applyBorder="1" applyAlignment="1">
      <alignment horizontal="center" vertical="center"/>
    </xf>
    <xf numFmtId="3" fontId="4" fillId="0" borderId="25" xfId="63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</xf>
    <xf numFmtId="3" fontId="4" fillId="34" borderId="50" xfId="52" applyNumberFormat="1" applyFont="1" applyFill="1" applyBorder="1" applyAlignment="1">
      <alignment horizontal="center" vertical="center"/>
    </xf>
    <xf numFmtId="168" fontId="6" fillId="34" borderId="51" xfId="64" applyNumberFormat="1" applyFont="1" applyFill="1" applyBorder="1" applyAlignment="1">
      <alignment horizontal="right" vertical="center"/>
    </xf>
    <xf numFmtId="168" fontId="6" fillId="34" borderId="26" xfId="64" applyNumberFormat="1" applyFont="1" applyFill="1" applyBorder="1" applyAlignment="1">
      <alignment horizontal="right" vertical="center"/>
    </xf>
    <xf numFmtId="168" fontId="4" fillId="34" borderId="10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168" fontId="4" fillId="0" borderId="46" xfId="0" applyNumberFormat="1" applyFont="1" applyFill="1" applyBorder="1" applyAlignment="1">
      <alignment horizontal="center" vertical="center"/>
    </xf>
    <xf numFmtId="168" fontId="4" fillId="0" borderId="4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right" vertical="center"/>
    </xf>
    <xf numFmtId="171" fontId="28" fillId="34" borderId="23" xfId="47" applyNumberFormat="1" applyFont="1" applyFill="1" applyBorder="1" applyAlignment="1">
      <alignment horizontal="right" vertical="center"/>
    </xf>
    <xf numFmtId="171" fontId="28" fillId="34" borderId="0" xfId="47" applyNumberFormat="1" applyFont="1" applyFill="1" applyBorder="1" applyAlignment="1">
      <alignment horizontal="right" vertical="center"/>
    </xf>
    <xf numFmtId="171" fontId="28" fillId="34" borderId="47" xfId="0" applyNumberFormat="1" applyFont="1" applyFill="1" applyBorder="1" applyAlignment="1">
      <alignment vertical="center"/>
    </xf>
    <xf numFmtId="0" fontId="28" fillId="34" borderId="12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47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 wrapText="1"/>
      <protection/>
    </xf>
    <xf numFmtId="0" fontId="6" fillId="0" borderId="4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3" fontId="4" fillId="0" borderId="23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71" fontId="4" fillId="0" borderId="25" xfId="47" applyNumberFormat="1" applyFont="1" applyFill="1" applyBorder="1" applyAlignment="1">
      <alignment horizontal="center" vertical="center"/>
    </xf>
    <xf numFmtId="0" fontId="6" fillId="0" borderId="26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5" fillId="0" borderId="18" xfId="63" applyFont="1" applyFill="1" applyBorder="1" applyAlignment="1">
      <alignment horizontal="left" vertical="center"/>
      <protection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3" fontId="4" fillId="34" borderId="21" xfId="63" applyNumberFormat="1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168" fontId="4" fillId="0" borderId="12" xfId="52" applyNumberFormat="1" applyFont="1" applyFill="1" applyBorder="1" applyAlignment="1">
      <alignment horizontal="center" vertical="center"/>
    </xf>
    <xf numFmtId="168" fontId="4" fillId="34" borderId="13" xfId="52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3" xfId="0" applyFont="1" applyFill="1" applyBorder="1" applyAlignment="1" quotePrefix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" fontId="4" fillId="0" borderId="0" xfId="47" applyNumberFormat="1" applyFont="1" applyFill="1" applyAlignment="1">
      <alignment horizontal="right" vertical="center"/>
    </xf>
    <xf numFmtId="168" fontId="4" fillId="0" borderId="20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3" fontId="4" fillId="34" borderId="18" xfId="4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3" fontId="4" fillId="0" borderId="25" xfId="47" applyNumberFormat="1" applyFont="1" applyFill="1" applyBorder="1" applyAlignment="1">
      <alignment horizontal="right" vertical="center"/>
    </xf>
    <xf numFmtId="3" fontId="4" fillId="0" borderId="0" xfId="47" applyNumberFormat="1" applyFont="1" applyFill="1" applyBorder="1" applyAlignment="1">
      <alignment horizontal="right" vertical="center"/>
    </xf>
    <xf numFmtId="0" fontId="29" fillId="0" borderId="18" xfId="63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168" fontId="4" fillId="0" borderId="20" xfId="64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8" fontId="4" fillId="34" borderId="26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/>
    </xf>
    <xf numFmtId="3" fontId="41" fillId="34" borderId="0" xfId="47" applyNumberFormat="1" applyFont="1" applyFill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168" fontId="28" fillId="0" borderId="12" xfId="64" applyNumberFormat="1" applyFont="1" applyFill="1" applyBorder="1" applyAlignment="1">
      <alignment horizontal="center" vertical="center"/>
    </xf>
    <xf numFmtId="171" fontId="28" fillId="0" borderId="12" xfId="64" applyNumberFormat="1" applyFont="1" applyFill="1" applyBorder="1" applyAlignment="1">
      <alignment horizontal="center" vertical="center"/>
    </xf>
    <xf numFmtId="168" fontId="28" fillId="34" borderId="13" xfId="64" applyNumberFormat="1" applyFont="1" applyFill="1" applyBorder="1" applyAlignment="1">
      <alignment horizontal="center" vertical="center"/>
    </xf>
    <xf numFmtId="3" fontId="41" fillId="0" borderId="0" xfId="47" applyNumberFormat="1" applyFont="1" applyFill="1" applyAlignment="1">
      <alignment horizontal="right" vertical="center"/>
    </xf>
    <xf numFmtId="168" fontId="4" fillId="0" borderId="12" xfId="0" applyNumberFormat="1" applyFont="1" applyFill="1" applyBorder="1" applyAlignment="1">
      <alignment horizontal="center"/>
    </xf>
    <xf numFmtId="171" fontId="28" fillId="0" borderId="23" xfId="47" applyNumberFormat="1" applyFont="1" applyFill="1" applyBorder="1" applyAlignment="1">
      <alignment horizontal="right" vertical="center"/>
    </xf>
    <xf numFmtId="171" fontId="28" fillId="0" borderId="0" xfId="47" applyNumberFormat="1" applyFont="1" applyFill="1" applyBorder="1" applyAlignment="1">
      <alignment horizontal="right" vertical="center"/>
    </xf>
    <xf numFmtId="171" fontId="28" fillId="0" borderId="47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/>
    </xf>
    <xf numFmtId="168" fontId="4" fillId="0" borderId="52" xfId="0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Alignment="1" quotePrefix="1">
      <alignment horizontal="right" vertical="center"/>
    </xf>
    <xf numFmtId="3" fontId="4" fillId="0" borderId="0" xfId="47" applyNumberFormat="1" applyFont="1" applyFill="1" applyAlignment="1" quotePrefix="1">
      <alignment horizontal="right" vertical="center"/>
    </xf>
    <xf numFmtId="3" fontId="4" fillId="34" borderId="25" xfId="47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8" fillId="34" borderId="13" xfId="0" applyFont="1" applyFill="1" applyBorder="1" applyAlignment="1">
      <alignment horizontal="right" vertical="center"/>
    </xf>
    <xf numFmtId="168" fontId="28" fillId="0" borderId="11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Border="1" applyAlignment="1">
      <alignment horizontal="right" vertical="center"/>
    </xf>
    <xf numFmtId="168" fontId="4" fillId="34" borderId="20" xfId="64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right"/>
    </xf>
    <xf numFmtId="171" fontId="28" fillId="34" borderId="22" xfId="47" applyNumberFormat="1" applyFont="1" applyFill="1" applyBorder="1" applyAlignment="1">
      <alignment horizontal="right" vertical="center"/>
    </xf>
    <xf numFmtId="171" fontId="28" fillId="34" borderId="18" xfId="47" applyNumberFormat="1" applyFont="1" applyFill="1" applyBorder="1" applyAlignment="1">
      <alignment horizontal="right" vertical="center"/>
    </xf>
    <xf numFmtId="171" fontId="28" fillId="34" borderId="49" xfId="0" applyNumberFormat="1" applyFont="1" applyFill="1" applyBorder="1" applyAlignment="1">
      <alignment vertical="center"/>
    </xf>
    <xf numFmtId="171" fontId="28" fillId="34" borderId="24" xfId="47" applyNumberFormat="1" applyFont="1" applyFill="1" applyBorder="1" applyAlignment="1">
      <alignment horizontal="right" vertical="center"/>
    </xf>
    <xf numFmtId="171" fontId="28" fillId="34" borderId="50" xfId="47" applyNumberFormat="1" applyFont="1" applyFill="1" applyBorder="1" applyAlignment="1">
      <alignment horizontal="right" vertical="center"/>
    </xf>
    <xf numFmtId="171" fontId="28" fillId="34" borderId="42" xfId="0" applyNumberFormat="1" applyFont="1" applyFill="1" applyBorder="1" applyAlignment="1">
      <alignment vertical="center"/>
    </xf>
    <xf numFmtId="168" fontId="4" fillId="34" borderId="13" xfId="0" applyNumberFormat="1" applyFont="1" applyFill="1" applyBorder="1" applyAlignment="1">
      <alignment horizontal="center" vertical="center"/>
    </xf>
    <xf numFmtId="168" fontId="4" fillId="34" borderId="24" xfId="0" applyNumberFormat="1" applyFont="1" applyFill="1" applyBorder="1" applyAlignment="1">
      <alignment horizontal="center" vertical="center"/>
    </xf>
    <xf numFmtId="168" fontId="4" fillId="34" borderId="52" xfId="0" applyNumberFormat="1" applyFont="1" applyFill="1" applyBorder="1" applyAlignment="1">
      <alignment horizontal="center" vertical="center"/>
    </xf>
    <xf numFmtId="168" fontId="4" fillId="34" borderId="42" xfId="0" applyNumberFormat="1" applyFont="1" applyFill="1" applyBorder="1" applyAlignment="1">
      <alignment horizontal="center" vertical="center"/>
    </xf>
    <xf numFmtId="3" fontId="28" fillId="34" borderId="21" xfId="63" applyNumberFormat="1" applyFont="1" applyFill="1" applyBorder="1" applyAlignment="1">
      <alignment horizontal="center" vertical="center" wrapText="1"/>
      <protection/>
    </xf>
    <xf numFmtId="168" fontId="33" fillId="34" borderId="26" xfId="63" applyNumberFormat="1" applyFont="1" applyFill="1" applyBorder="1" applyAlignment="1">
      <alignment horizontal="center" vertical="center" wrapText="1"/>
      <protection/>
    </xf>
    <xf numFmtId="3" fontId="27" fillId="34" borderId="21" xfId="63" applyNumberFormat="1" applyFont="1" applyFill="1" applyBorder="1" applyAlignment="1">
      <alignment horizontal="center" vertical="center" wrapText="1"/>
      <protection/>
    </xf>
    <xf numFmtId="168" fontId="28" fillId="34" borderId="10" xfId="63" applyNumberFormat="1" applyFont="1" applyFill="1" applyBorder="1" applyAlignment="1">
      <alignment horizontal="center" vertical="center" wrapText="1"/>
      <protection/>
    </xf>
    <xf numFmtId="171" fontId="28" fillId="0" borderId="17" xfId="47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vertical="center"/>
    </xf>
    <xf numFmtId="168" fontId="28" fillId="34" borderId="12" xfId="64" applyNumberFormat="1" applyFont="1" applyFill="1" applyBorder="1" applyAlignment="1">
      <alignment horizontal="center" vertical="center"/>
    </xf>
    <xf numFmtId="171" fontId="28" fillId="34" borderId="17" xfId="64" applyNumberFormat="1" applyFont="1" applyFill="1" applyBorder="1" applyAlignment="1">
      <alignment horizontal="center" vertical="center"/>
    </xf>
    <xf numFmtId="171" fontId="28" fillId="0" borderId="17" xfId="47" applyNumberFormat="1" applyFont="1" applyFill="1" applyBorder="1" applyAlignment="1">
      <alignment vertical="center"/>
    </xf>
    <xf numFmtId="171" fontId="28" fillId="34" borderId="12" xfId="64" applyNumberFormat="1" applyFont="1" applyFill="1" applyBorder="1" applyAlignment="1">
      <alignment horizontal="center" vertical="center"/>
    </xf>
    <xf numFmtId="3" fontId="4" fillId="34" borderId="23" xfId="63" applyNumberFormat="1" applyFont="1" applyFill="1" applyBorder="1" applyAlignment="1">
      <alignment horizontal="center" vertical="center"/>
      <protection/>
    </xf>
    <xf numFmtId="168" fontId="6" fillId="0" borderId="54" xfId="64" applyNumberFormat="1" applyFont="1" applyFill="1" applyBorder="1" applyAlignment="1">
      <alignment horizontal="right" vertical="center"/>
    </xf>
    <xf numFmtId="3" fontId="4" fillId="34" borderId="55" xfId="52" applyNumberFormat="1" applyFont="1" applyFill="1" applyBorder="1" applyAlignment="1">
      <alignment horizontal="center" vertical="center"/>
    </xf>
    <xf numFmtId="168" fontId="4" fillId="34" borderId="12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0" fontId="28" fillId="34" borderId="10" xfId="63" applyFont="1" applyFill="1" applyBorder="1" applyAlignment="1">
      <alignment horizontal="right" vertical="center"/>
      <protection/>
    </xf>
    <xf numFmtId="0" fontId="28" fillId="0" borderId="17" xfId="63" applyFont="1" applyFill="1" applyBorder="1" applyAlignment="1">
      <alignment horizontal="right" vertical="center"/>
      <protection/>
    </xf>
    <xf numFmtId="0" fontId="23" fillId="33" borderId="0" xfId="0" applyFont="1" applyFill="1" applyAlignment="1">
      <alignment vertical="center" wrapText="1"/>
    </xf>
    <xf numFmtId="0" fontId="28" fillId="34" borderId="17" xfId="63" applyFont="1" applyFill="1" applyBorder="1" applyAlignment="1">
      <alignment horizontal="right" vertical="center"/>
      <protection/>
    </xf>
    <xf numFmtId="0" fontId="28" fillId="0" borderId="11" xfId="0" applyFont="1" applyFill="1" applyBorder="1" applyAlignment="1">
      <alignment horizontal="center" vertical="center"/>
    </xf>
    <xf numFmtId="0" fontId="4" fillId="0" borderId="17" xfId="63" applyFont="1" applyFill="1" applyBorder="1" applyAlignment="1">
      <alignment horizontal="right" vertical="center"/>
      <protection/>
    </xf>
    <xf numFmtId="0" fontId="4" fillId="34" borderId="17" xfId="63" applyFont="1" applyFill="1" applyBorder="1" applyAlignment="1">
      <alignment horizontal="right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right" vertical="center" wrapText="1"/>
      <protection/>
    </xf>
    <xf numFmtId="0" fontId="4" fillId="34" borderId="13" xfId="63" applyFont="1" applyFill="1" applyBorder="1" applyAlignment="1">
      <alignment horizontal="center" vertical="center" wrapText="1"/>
      <protection/>
    </xf>
    <xf numFmtId="0" fontId="4" fillId="34" borderId="10" xfId="63" applyFont="1" applyFill="1" applyBorder="1" applyAlignment="1">
      <alignment horizontal="right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 horizontal="right"/>
    </xf>
    <xf numFmtId="0" fontId="3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58" applyFont="1" applyFill="1" applyProtection="1">
      <alignment/>
      <protection/>
    </xf>
    <xf numFmtId="3" fontId="28" fillId="0" borderId="23" xfId="63" applyNumberFormat="1" applyFont="1" applyFill="1" applyBorder="1" applyAlignment="1">
      <alignment horizontal="center" vertical="center" wrapText="1"/>
      <protection/>
    </xf>
    <xf numFmtId="168" fontId="33" fillId="0" borderId="20" xfId="63" applyNumberFormat="1" applyFont="1" applyFill="1" applyBorder="1" applyAlignment="1">
      <alignment horizontal="center" vertical="center" wrapText="1"/>
      <protection/>
    </xf>
    <xf numFmtId="168" fontId="28" fillId="0" borderId="12" xfId="63" applyNumberFormat="1" applyFont="1" applyFill="1" applyBorder="1" applyAlignment="1">
      <alignment horizontal="center" vertical="center" wrapText="1"/>
      <protection/>
    </xf>
    <xf numFmtId="0" fontId="40" fillId="33" borderId="31" xfId="63" applyFont="1" applyFill="1" applyBorder="1" applyAlignment="1">
      <alignment horizontal="left" vertical="center"/>
      <protection/>
    </xf>
    <xf numFmtId="0" fontId="10" fillId="33" borderId="44" xfId="0" applyFont="1" applyFill="1" applyBorder="1" applyAlignment="1">
      <alignment vertical="center"/>
    </xf>
    <xf numFmtId="0" fontId="10" fillId="33" borderId="45" xfId="0" applyFont="1" applyFill="1" applyBorder="1" applyAlignment="1">
      <alignment vertical="center"/>
    </xf>
    <xf numFmtId="0" fontId="28" fillId="34" borderId="1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right" vertical="center"/>
    </xf>
    <xf numFmtId="0" fontId="4" fillId="34" borderId="17" xfId="63" applyFont="1" applyFill="1" applyBorder="1" applyAlignment="1">
      <alignment vertical="center"/>
      <protection/>
    </xf>
    <xf numFmtId="0" fontId="4" fillId="34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34" borderId="11" xfId="63" applyFont="1" applyFill="1" applyBorder="1" applyAlignment="1">
      <alignment horizontal="center" vertical="center"/>
      <protection/>
    </xf>
    <xf numFmtId="3" fontId="4" fillId="34" borderId="50" xfId="47" applyNumberFormat="1" applyFont="1" applyFill="1" applyBorder="1" applyAlignment="1">
      <alignment horizontal="right" vertical="center"/>
    </xf>
    <xf numFmtId="168" fontId="4" fillId="34" borderId="5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8" fontId="10" fillId="0" borderId="18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49" xfId="0" applyNumberFormat="1" applyFont="1" applyFill="1" applyBorder="1" applyAlignment="1">
      <alignment horizontal="right" vertical="center"/>
    </xf>
    <xf numFmtId="3" fontId="4" fillId="34" borderId="48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0" fontId="8" fillId="33" borderId="11" xfId="57" applyFont="1" applyFill="1" applyBorder="1" applyProtection="1">
      <alignment/>
      <protection/>
    </xf>
    <xf numFmtId="0" fontId="8" fillId="33" borderId="15" xfId="57" applyFont="1" applyFill="1" applyBorder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8" fillId="33" borderId="14" xfId="57" applyFont="1" applyFill="1" applyBorder="1" applyProtection="1">
      <alignment/>
      <protection/>
    </xf>
    <xf numFmtId="0" fontId="8" fillId="33" borderId="12" xfId="57" applyFont="1" applyFill="1" applyBorder="1" applyProtection="1">
      <alignment/>
      <protection/>
    </xf>
    <xf numFmtId="0" fontId="7" fillId="33" borderId="13" xfId="57" applyFont="1" applyFill="1" applyBorder="1" applyProtection="1">
      <alignment/>
      <protection/>
    </xf>
    <xf numFmtId="0" fontId="8" fillId="33" borderId="10" xfId="57" applyFont="1" applyFill="1" applyBorder="1" applyProtection="1">
      <alignment/>
      <protection/>
    </xf>
    <xf numFmtId="0" fontId="8" fillId="33" borderId="13" xfId="57" applyFont="1" applyFill="1" applyBorder="1" applyProtection="1">
      <alignment/>
      <protection/>
    </xf>
    <xf numFmtId="0" fontId="8" fillId="33" borderId="16" xfId="57" applyFont="1" applyFill="1" applyBorder="1" applyProtection="1">
      <alignment/>
      <protection/>
    </xf>
    <xf numFmtId="0" fontId="7" fillId="33" borderId="12" xfId="57" applyFont="1" applyFill="1" applyBorder="1" applyProtection="1">
      <alignment/>
      <protection/>
    </xf>
    <xf numFmtId="0" fontId="8" fillId="0" borderId="14" xfId="57" applyFont="1" applyFill="1" applyBorder="1" applyAlignment="1" applyProtection="1" quotePrefix="1">
      <alignment horizontal="center" vertical="center" wrapText="1"/>
      <protection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8" fillId="0" borderId="14" xfId="57" applyFont="1" applyFill="1" applyBorder="1" applyProtection="1">
      <alignment/>
      <protection/>
    </xf>
    <xf numFmtId="0" fontId="8" fillId="0" borderId="12" xfId="57" applyFont="1" applyFill="1" applyBorder="1" applyProtection="1">
      <alignment/>
      <protection/>
    </xf>
    <xf numFmtId="0" fontId="8" fillId="0" borderId="15" xfId="57" applyFont="1" applyFill="1" applyBorder="1" applyProtection="1">
      <alignment/>
      <protection/>
    </xf>
    <xf numFmtId="0" fontId="7" fillId="0" borderId="13" xfId="57" applyFont="1" applyFill="1" applyBorder="1" applyProtection="1">
      <alignment/>
      <protection/>
    </xf>
    <xf numFmtId="0" fontId="8" fillId="0" borderId="11" xfId="57" applyFont="1" applyFill="1" applyBorder="1" applyProtection="1">
      <alignment/>
      <protection/>
    </xf>
    <xf numFmtId="0" fontId="8" fillId="0" borderId="10" xfId="57" applyFont="1" applyFill="1" applyBorder="1" applyProtection="1">
      <alignment/>
      <protection/>
    </xf>
    <xf numFmtId="0" fontId="8" fillId="0" borderId="16" xfId="57" applyFont="1" applyFill="1" applyBorder="1" applyProtection="1">
      <alignment/>
      <protection/>
    </xf>
    <xf numFmtId="0" fontId="8" fillId="0" borderId="11" xfId="57" applyFont="1" applyFill="1" applyBorder="1" applyAlignment="1" applyProtection="1">
      <alignment wrapText="1"/>
      <protection/>
    </xf>
    <xf numFmtId="0" fontId="8" fillId="0" borderId="15" xfId="57" applyFont="1" applyFill="1" applyBorder="1" applyAlignment="1" applyProtection="1">
      <alignment wrapText="1"/>
      <protection/>
    </xf>
    <xf numFmtId="0" fontId="7" fillId="0" borderId="12" xfId="57" applyFont="1" applyFill="1" applyBorder="1" applyProtection="1">
      <alignment/>
      <protection/>
    </xf>
    <xf numFmtId="0" fontId="7" fillId="0" borderId="14" xfId="57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34" borderId="5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11" fillId="33" borderId="0" xfId="56" applyFont="1" applyFill="1" applyAlignment="1">
      <alignment horizontal="center"/>
      <protection/>
    </xf>
    <xf numFmtId="0" fontId="12" fillId="33" borderId="0" xfId="56" applyFont="1" applyFill="1" applyAlignment="1">
      <alignment horizontal="center"/>
      <protection/>
    </xf>
    <xf numFmtId="0" fontId="12" fillId="33" borderId="0" xfId="0" applyFont="1" applyFill="1" applyAlignment="1">
      <alignment horizontal="center"/>
    </xf>
    <xf numFmtId="0" fontId="23" fillId="33" borderId="14" xfId="59" applyFont="1" applyFill="1" applyBorder="1" applyAlignment="1">
      <alignment horizontal="center" vertical="center" wrapText="1"/>
      <protection/>
    </xf>
    <xf numFmtId="0" fontId="23" fillId="33" borderId="31" xfId="59" applyFont="1" applyFill="1" applyBorder="1" applyAlignment="1">
      <alignment horizontal="center" vertical="center" wrapText="1"/>
      <protection/>
    </xf>
    <xf numFmtId="0" fontId="34" fillId="33" borderId="31" xfId="59" applyFont="1" applyFill="1" applyBorder="1" applyAlignment="1">
      <alignment horizontal="center" vertical="center" wrapText="1"/>
      <protection/>
    </xf>
    <xf numFmtId="0" fontId="34" fillId="33" borderId="44" xfId="59" applyFont="1" applyFill="1" applyBorder="1" applyAlignment="1">
      <alignment horizontal="center" vertical="center" wrapText="1"/>
      <protection/>
    </xf>
    <xf numFmtId="0" fontId="34" fillId="33" borderId="45" xfId="59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28" fillId="33" borderId="31" xfId="61" applyFont="1" applyFill="1" applyBorder="1" applyAlignment="1">
      <alignment horizontal="center" vertical="center" wrapText="1"/>
      <protection/>
    </xf>
    <xf numFmtId="0" fontId="28" fillId="33" borderId="44" xfId="61" applyFont="1" applyFill="1" applyBorder="1" applyAlignment="1">
      <alignment horizontal="center" vertical="center" wrapText="1"/>
      <protection/>
    </xf>
    <xf numFmtId="0" fontId="27" fillId="33" borderId="31" xfId="61" applyFont="1" applyFill="1" applyBorder="1" applyAlignment="1">
      <alignment horizontal="center" vertical="center" wrapText="1"/>
      <protection/>
    </xf>
    <xf numFmtId="0" fontId="27" fillId="33" borderId="45" xfId="61" applyFont="1" applyFill="1" applyBorder="1" applyAlignment="1">
      <alignment horizontal="center" vertical="center" wrapText="1"/>
      <protection/>
    </xf>
    <xf numFmtId="167" fontId="28" fillId="33" borderId="31" xfId="61" applyNumberFormat="1" applyFont="1" applyFill="1" applyBorder="1" applyAlignment="1">
      <alignment horizontal="center" vertical="center"/>
      <protection/>
    </xf>
    <xf numFmtId="167" fontId="28" fillId="33" borderId="45" xfId="61" applyNumberFormat="1" applyFont="1" applyFill="1" applyBorder="1" applyAlignment="1">
      <alignment horizontal="center" vertical="center"/>
      <protection/>
    </xf>
    <xf numFmtId="167" fontId="28" fillId="33" borderId="44" xfId="61" applyNumberFormat="1" applyFont="1" applyFill="1" applyBorder="1" applyAlignment="1">
      <alignment horizontal="center" vertical="center"/>
      <protection/>
    </xf>
    <xf numFmtId="0" fontId="28" fillId="33" borderId="45" xfId="61" applyFont="1" applyFill="1" applyBorder="1" applyAlignment="1">
      <alignment horizontal="center" vertical="center" wrapText="1"/>
      <protection/>
    </xf>
    <xf numFmtId="0" fontId="28" fillId="33" borderId="31" xfId="62" applyFont="1" applyFill="1" applyBorder="1" applyAlignment="1">
      <alignment horizontal="center" vertical="center"/>
      <protection/>
    </xf>
    <xf numFmtId="0" fontId="28" fillId="33" borderId="45" xfId="62" applyFont="1" applyFill="1" applyBorder="1" applyAlignment="1">
      <alignment horizontal="center" vertical="center"/>
      <protection/>
    </xf>
    <xf numFmtId="0" fontId="27" fillId="33" borderId="31" xfId="62" applyFont="1" applyFill="1" applyBorder="1" applyAlignment="1">
      <alignment horizontal="center" vertical="center"/>
      <protection/>
    </xf>
    <xf numFmtId="0" fontId="27" fillId="33" borderId="45" xfId="62" applyFont="1" applyFill="1" applyBorder="1" applyAlignment="1">
      <alignment horizontal="center" vertical="center"/>
      <protection/>
    </xf>
    <xf numFmtId="0" fontId="13" fillId="0" borderId="31" xfId="60" applyFont="1" applyFill="1" applyBorder="1" applyAlignment="1">
      <alignment horizontal="center" vertical="center" wrapText="1"/>
      <protection/>
    </xf>
    <xf numFmtId="0" fontId="13" fillId="0" borderId="45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27" fillId="0" borderId="31" xfId="60" applyFont="1" applyFill="1" applyBorder="1" applyAlignment="1">
      <alignment horizontal="center" vertical="center" wrapText="1"/>
      <protection/>
    </xf>
    <xf numFmtId="0" fontId="27" fillId="0" borderId="45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28" fillId="0" borderId="45" xfId="60" applyFont="1" applyFill="1" applyBorder="1" applyAlignment="1">
      <alignment horizontal="center" vertical="center" wrapText="1"/>
      <protection/>
    </xf>
    <xf numFmtId="0" fontId="28" fillId="0" borderId="44" xfId="60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T1" xfId="49"/>
    <cellStyle name="Milliers_T2" xfId="50"/>
    <cellStyle name="Milliers_T3" xfId="51"/>
    <cellStyle name="Milliers_T7" xfId="52"/>
    <cellStyle name="Currency" xfId="53"/>
    <cellStyle name="Currency [0]" xfId="54"/>
    <cellStyle name="Neutre" xfId="55"/>
    <cellStyle name="Normal_Feuil1" xfId="56"/>
    <cellStyle name="Normal_maquette_trim_bordeaux" xfId="57"/>
    <cellStyle name="Normal_maquette_trim_outremer" xfId="58"/>
    <cellStyle name="Normal_T1" xfId="59"/>
    <cellStyle name="Normal_T12_13" xfId="60"/>
    <cellStyle name="Normal_T2" xfId="61"/>
    <cellStyle name="Normal_T3" xfId="62"/>
    <cellStyle name="Normal_T7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400050</xdr:colOff>
      <xdr:row>9</xdr:row>
      <xdr:rowOff>28575</xdr:rowOff>
    </xdr:to>
    <xdr:pic>
      <xdr:nvPicPr>
        <xdr:cNvPr id="1" name="Picture 1" descr="Blocmarque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76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Bordeaux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Outrem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usion_toutes_D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Dij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Lil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Ly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Marseil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Par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Renn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Strasbour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Toulo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agen"/>
      <sheetName val="MAH_angouleme"/>
      <sheetName val="MAH_bayonne"/>
      <sheetName val="QMAH_bdx_gradignan"/>
      <sheetName val="QCPA_bdx_gradignan"/>
      <sheetName val="MAH_gueret"/>
      <sheetName val="MAH_limoges"/>
      <sheetName val="qCDH_montmarsan"/>
      <sheetName val="qMAH_montmarsan"/>
      <sheetName val="qCSL_montmarsan"/>
      <sheetName val="MAH_niort"/>
      <sheetName val="MAH_pau"/>
      <sheetName val="MAH_perigueux"/>
      <sheetName val="MAH_saintes"/>
      <sheetName val="MAH_tulle"/>
      <sheetName val="MAH_rochefort"/>
      <sheetName val="CD_bedenac"/>
      <sheetName val="CD_eysses"/>
      <sheetName val="CD_mauzac"/>
      <sheetName val="CD_neuvic"/>
      <sheetName val="CD_uzerche"/>
      <sheetName val="qMAH_poitiers-vivonne"/>
      <sheetName val="qCDH_poitiers-vivonne"/>
      <sheetName val="qCSL_poitiers-vivonne"/>
      <sheetName val="MC_stmartin"/>
      <sheetName val="MAF_agen"/>
      <sheetName val="MAF_angouleme"/>
      <sheetName val="PSEF_bayonne"/>
      <sheetName val="QMAF_bdx_gradignan"/>
      <sheetName val="PSEF_gueret"/>
      <sheetName val="MAF_limoges"/>
      <sheetName val="PSEF_montmarsan"/>
      <sheetName val="PSEF_niort"/>
      <sheetName val="MAF_pau"/>
      <sheetName val="PSEF_perigueux"/>
      <sheetName val="PSEF_rochefort"/>
      <sheetName val="MAF_saintes"/>
      <sheetName val="qMAF_poitiers-vivonne"/>
      <sheetName val="qCDF_poitiers-vivonne"/>
      <sheetName val="PSEF_tulle"/>
      <sheetName val="bordeaux_hommes"/>
      <sheetName val="bordeaux_femmes"/>
      <sheetName val="recap_bordeaux"/>
    </sheetNames>
    <sheetDataSet>
      <sheetData sheetId="41">
        <row r="12">
          <cell r="K12">
            <v>1131</v>
          </cell>
        </row>
        <row r="43">
          <cell r="K43">
            <v>4642</v>
          </cell>
        </row>
        <row r="44">
          <cell r="K44">
            <v>0</v>
          </cell>
        </row>
      </sheetData>
      <sheetData sheetId="42">
        <row r="12">
          <cell r="K12">
            <v>58</v>
          </cell>
        </row>
        <row r="43">
          <cell r="K43">
            <v>132</v>
          </cell>
        </row>
        <row r="44">
          <cell r="K4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basse_terre"/>
      <sheetName val="PSEF_basse_terre"/>
      <sheetName val="MAH_majicavo"/>
      <sheetName val="MAF_majicavo"/>
      <sheetName val="MAH_mata_utu"/>
      <sheetName val="PSEF_mata_utu"/>
      <sheetName val="qMAH_st_denis"/>
      <sheetName val="qMAF_st_denis"/>
      <sheetName val="qCDF_st_denis"/>
      <sheetName val="MAH_st_pierre"/>
      <sheetName val="PSEF_st_pierre"/>
      <sheetName val="MAH_taiohae"/>
      <sheetName val="PSEF_taiohae"/>
      <sheetName val="MAH_uturoa"/>
      <sheetName val="PSEF_uturoa"/>
      <sheetName val="QCDH_baie_mahault"/>
      <sheetName val="QCDF_baie_mahault"/>
      <sheetName val="QMAH_baie_mahault"/>
      <sheetName val="QMAF_baie_mahault"/>
      <sheetName val="QCDH_ducos"/>
      <sheetName val="QCDF_ducos"/>
      <sheetName val="QMAH_ducos"/>
      <sheetName val="QMAF_ducos"/>
      <sheetName val="QMC_ducos"/>
      <sheetName val="QMAH_remire_montjoly"/>
      <sheetName val="QMAF_remire_montjoly"/>
      <sheetName val="QCDH_remire_montjoly"/>
      <sheetName val="QCDF_remire_montjoly"/>
      <sheetName val="QMC_remire_montjoly"/>
      <sheetName val="QMAH_faaa"/>
      <sheetName val="QMAF_faaa"/>
      <sheetName val="QCDH_faaa"/>
      <sheetName val="QCDF_faaa"/>
      <sheetName val="CD_le_port"/>
      <sheetName val="QMAH_noumea"/>
      <sheetName val="QMAF_noumea"/>
      <sheetName val="QCDH_noumea"/>
      <sheetName val="QCDF_noumea"/>
      <sheetName val="QMC_noumea"/>
      <sheetName val="QMAH_st_pierre_miquelon"/>
      <sheetName val="PSEF_st_pierre_miquelon"/>
      <sheetName val="QCD_st_pierre_miquelon"/>
      <sheetName val="outremer_hommes"/>
      <sheetName val="outremer_femmes"/>
      <sheetName val="recap_outremer"/>
    </sheetNames>
    <sheetDataSet>
      <sheetData sheetId="43">
        <row r="12">
          <cell r="K12">
            <v>1045</v>
          </cell>
        </row>
        <row r="43">
          <cell r="K43">
            <v>3829</v>
          </cell>
        </row>
        <row r="44">
          <cell r="K44">
            <v>0</v>
          </cell>
        </row>
      </sheetData>
      <sheetData sheetId="44">
        <row r="7">
          <cell r="N7">
            <v>0</v>
          </cell>
          <cell r="O7">
            <v>0</v>
          </cell>
          <cell r="P7">
            <v>3</v>
          </cell>
          <cell r="Q7">
            <v>16</v>
          </cell>
          <cell r="R7">
            <v>6</v>
          </cell>
          <cell r="S7">
            <v>13</v>
          </cell>
          <cell r="T7">
            <v>4</v>
          </cell>
          <cell r="U7">
            <v>5</v>
          </cell>
          <cell r="V7">
            <v>0</v>
          </cell>
        </row>
        <row r="8">
          <cell r="B8">
            <v>0</v>
          </cell>
          <cell r="C8">
            <v>1</v>
          </cell>
          <cell r="D8">
            <v>3</v>
          </cell>
          <cell r="E8">
            <v>4</v>
          </cell>
          <cell r="F8">
            <v>3</v>
          </cell>
          <cell r="G8">
            <v>6</v>
          </cell>
          <cell r="H8">
            <v>5</v>
          </cell>
          <cell r="I8">
            <v>1</v>
          </cell>
          <cell r="J8">
            <v>1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3</v>
          </cell>
          <cell r="U9">
            <v>0</v>
          </cell>
          <cell r="V9">
            <v>0</v>
          </cell>
        </row>
        <row r="10"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2</v>
          </cell>
          <cell r="H10">
            <v>1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Q10">
            <v>2</v>
          </cell>
          <cell r="R10">
            <v>0</v>
          </cell>
          <cell r="S10">
            <v>2</v>
          </cell>
          <cell r="T10">
            <v>1</v>
          </cell>
          <cell r="U10">
            <v>2</v>
          </cell>
          <cell r="V10">
            <v>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</v>
          </cell>
          <cell r="F11">
            <v>0</v>
          </cell>
          <cell r="G11">
            <v>0</v>
          </cell>
          <cell r="H11">
            <v>1</v>
          </cell>
          <cell r="I11">
            <v>1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2</v>
          </cell>
          <cell r="T11">
            <v>4</v>
          </cell>
          <cell r="U11">
            <v>2</v>
          </cell>
          <cell r="V11">
            <v>1</v>
          </cell>
        </row>
        <row r="12">
          <cell r="B12">
            <v>0</v>
          </cell>
          <cell r="C12">
            <v>1</v>
          </cell>
          <cell r="D12">
            <v>4</v>
          </cell>
          <cell r="E12">
            <v>8</v>
          </cell>
          <cell r="F12">
            <v>4</v>
          </cell>
          <cell r="G12">
            <v>9</v>
          </cell>
          <cell r="H12">
            <v>8</v>
          </cell>
          <cell r="I12">
            <v>2</v>
          </cell>
          <cell r="J12">
            <v>1</v>
          </cell>
          <cell r="K12">
            <v>37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</v>
          </cell>
          <cell r="S13">
            <v>1</v>
          </cell>
          <cell r="T13">
            <v>0</v>
          </cell>
          <cell r="U13">
            <v>1</v>
          </cell>
          <cell r="V13">
            <v>0</v>
          </cell>
        </row>
        <row r="14">
          <cell r="N14">
            <v>0</v>
          </cell>
          <cell r="O14">
            <v>0</v>
          </cell>
          <cell r="P14">
            <v>1</v>
          </cell>
          <cell r="Q14">
            <v>4</v>
          </cell>
          <cell r="R14">
            <v>4</v>
          </cell>
          <cell r="S14">
            <v>2</v>
          </cell>
          <cell r="T14">
            <v>2</v>
          </cell>
          <cell r="U14">
            <v>3</v>
          </cell>
          <cell r="V14">
            <v>0</v>
          </cell>
        </row>
        <row r="15">
          <cell r="N15">
            <v>0</v>
          </cell>
          <cell r="O15">
            <v>0</v>
          </cell>
          <cell r="P15">
            <v>1</v>
          </cell>
          <cell r="Q15">
            <v>4</v>
          </cell>
          <cell r="R15">
            <v>6</v>
          </cell>
          <cell r="S15">
            <v>3</v>
          </cell>
          <cell r="T15">
            <v>2</v>
          </cell>
          <cell r="U15">
            <v>4</v>
          </cell>
          <cell r="V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</v>
          </cell>
          <cell r="U17">
            <v>2</v>
          </cell>
          <cell r="V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</v>
          </cell>
          <cell r="F18">
            <v>3</v>
          </cell>
          <cell r="G18">
            <v>0</v>
          </cell>
          <cell r="H18">
            <v>2</v>
          </cell>
          <cell r="I18">
            <v>1</v>
          </cell>
          <cell r="J18">
            <v>0</v>
          </cell>
          <cell r="N18">
            <v>0</v>
          </cell>
          <cell r="O18">
            <v>0</v>
          </cell>
          <cell r="P18">
            <v>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6</v>
          </cell>
          <cell r="F19">
            <v>9</v>
          </cell>
          <cell r="G19">
            <v>9</v>
          </cell>
          <cell r="H19">
            <v>3</v>
          </cell>
          <cell r="I19">
            <v>4</v>
          </cell>
          <cell r="J19">
            <v>3</v>
          </cell>
          <cell r="N19">
            <v>0</v>
          </cell>
          <cell r="O19">
            <v>0</v>
          </cell>
          <cell r="P19">
            <v>1</v>
          </cell>
          <cell r="Q19">
            <v>0</v>
          </cell>
          <cell r="R19">
            <v>0</v>
          </cell>
          <cell r="S19">
            <v>0</v>
          </cell>
          <cell r="T19">
            <v>2</v>
          </cell>
          <cell r="U19">
            <v>2</v>
          </cell>
          <cell r="V19">
            <v>0</v>
          </cell>
        </row>
        <row r="20">
          <cell r="B20">
            <v>0</v>
          </cell>
          <cell r="C20">
            <v>0</v>
          </cell>
          <cell r="D20">
            <v>2</v>
          </cell>
          <cell r="E20">
            <v>8</v>
          </cell>
          <cell r="F20">
            <v>6</v>
          </cell>
          <cell r="G20">
            <v>9</v>
          </cell>
          <cell r="H20">
            <v>5</v>
          </cell>
          <cell r="I20">
            <v>5</v>
          </cell>
          <cell r="J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1</v>
          </cell>
          <cell r="F21">
            <v>1</v>
          </cell>
          <cell r="G21">
            <v>0</v>
          </cell>
          <cell r="H21">
            <v>5</v>
          </cell>
          <cell r="I21">
            <v>1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1</v>
          </cell>
          <cell r="J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</v>
          </cell>
          <cell r="S22">
            <v>0</v>
          </cell>
          <cell r="T22">
            <v>1</v>
          </cell>
          <cell r="U22">
            <v>0</v>
          </cell>
          <cell r="V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</v>
          </cell>
          <cell r="U23">
            <v>0</v>
          </cell>
          <cell r="V23">
            <v>0</v>
          </cell>
        </row>
        <row r="24">
          <cell r="B24">
            <v>0</v>
          </cell>
          <cell r="C24">
            <v>0</v>
          </cell>
          <cell r="D24">
            <v>5</v>
          </cell>
          <cell r="E24">
            <v>25</v>
          </cell>
          <cell r="F24">
            <v>19</v>
          </cell>
          <cell r="G24">
            <v>19</v>
          </cell>
          <cell r="H24">
            <v>16</v>
          </cell>
          <cell r="I24">
            <v>14</v>
          </cell>
          <cell r="J24">
            <v>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1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</row>
        <row r="26"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2</v>
          </cell>
          <cell r="S26">
            <v>2</v>
          </cell>
          <cell r="T26">
            <v>2</v>
          </cell>
          <cell r="U26">
            <v>1</v>
          </cell>
          <cell r="V26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2</v>
          </cell>
          <cell r="R27">
            <v>1</v>
          </cell>
          <cell r="S27">
            <v>0</v>
          </cell>
          <cell r="T27">
            <v>5</v>
          </cell>
          <cell r="U27">
            <v>1</v>
          </cell>
          <cell r="V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0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  <cell r="P29">
            <v>0</v>
          </cell>
          <cell r="Q29">
            <v>2</v>
          </cell>
          <cell r="R29">
            <v>1</v>
          </cell>
          <cell r="S29">
            <v>0</v>
          </cell>
          <cell r="T29">
            <v>5</v>
          </cell>
          <cell r="U29">
            <v>1</v>
          </cell>
          <cell r="V29">
            <v>1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2</v>
          </cell>
          <cell r="I30">
            <v>1</v>
          </cell>
          <cell r="J30">
            <v>0</v>
          </cell>
          <cell r="N30">
            <v>0</v>
          </cell>
          <cell r="O30">
            <v>0</v>
          </cell>
          <cell r="P30">
            <v>0</v>
          </cell>
          <cell r="Q30">
            <v>2</v>
          </cell>
          <cell r="R30">
            <v>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2</v>
          </cell>
          <cell r="I31">
            <v>1</v>
          </cell>
          <cell r="J31">
            <v>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2</v>
          </cell>
          <cell r="F33">
            <v>0</v>
          </cell>
          <cell r="G33">
            <v>3</v>
          </cell>
          <cell r="H33">
            <v>6</v>
          </cell>
          <cell r="I33">
            <v>2</v>
          </cell>
          <cell r="J33">
            <v>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</v>
          </cell>
          <cell r="U34">
            <v>0</v>
          </cell>
          <cell r="V34">
            <v>1</v>
          </cell>
        </row>
        <row r="35"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2</v>
          </cell>
          <cell r="U35">
            <v>0</v>
          </cell>
          <cell r="V35">
            <v>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N36">
            <v>0</v>
          </cell>
          <cell r="O36">
            <v>0</v>
          </cell>
          <cell r="P36">
            <v>5</v>
          </cell>
          <cell r="Q36">
            <v>27</v>
          </cell>
          <cell r="R36">
            <v>20</v>
          </cell>
          <cell r="S36">
            <v>22</v>
          </cell>
          <cell r="T36">
            <v>22</v>
          </cell>
          <cell r="U36">
            <v>16</v>
          </cell>
          <cell r="V36">
            <v>4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B43">
            <v>0</v>
          </cell>
          <cell r="C43">
            <v>0</v>
          </cell>
          <cell r="D43">
            <v>5</v>
          </cell>
          <cell r="E43">
            <v>27</v>
          </cell>
          <cell r="F43">
            <v>20</v>
          </cell>
          <cell r="G43">
            <v>22</v>
          </cell>
          <cell r="H43">
            <v>22</v>
          </cell>
          <cell r="I43">
            <v>16</v>
          </cell>
          <cell r="J43">
            <v>4</v>
          </cell>
          <cell r="K43">
            <v>116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0</v>
          </cell>
          <cell r="C45">
            <v>1</v>
          </cell>
          <cell r="D45">
            <v>9</v>
          </cell>
          <cell r="E45">
            <v>35</v>
          </cell>
          <cell r="F45">
            <v>24</v>
          </cell>
          <cell r="G45">
            <v>31</v>
          </cell>
          <cell r="H45">
            <v>30</v>
          </cell>
          <cell r="I45">
            <v>18</v>
          </cell>
          <cell r="J45">
            <v>5</v>
          </cell>
        </row>
      </sheetData>
      <sheetData sheetId="45">
        <row r="7">
          <cell r="N7">
            <v>0</v>
          </cell>
          <cell r="O7">
            <v>1</v>
          </cell>
          <cell r="P7">
            <v>22</v>
          </cell>
          <cell r="Q7">
            <v>103</v>
          </cell>
          <cell r="R7">
            <v>104</v>
          </cell>
          <cell r="S7">
            <v>149</v>
          </cell>
          <cell r="T7">
            <v>68</v>
          </cell>
          <cell r="U7">
            <v>29</v>
          </cell>
          <cell r="V7">
            <v>5</v>
          </cell>
        </row>
        <row r="8">
          <cell r="B8">
            <v>2</v>
          </cell>
          <cell r="C8">
            <v>27</v>
          </cell>
          <cell r="D8">
            <v>76</v>
          </cell>
          <cell r="E8">
            <v>116</v>
          </cell>
          <cell r="F8">
            <v>109</v>
          </cell>
          <cell r="G8">
            <v>171</v>
          </cell>
          <cell r="H8">
            <v>91</v>
          </cell>
          <cell r="I8">
            <v>42</v>
          </cell>
          <cell r="J8">
            <v>20</v>
          </cell>
        </row>
        <row r="9">
          <cell r="B9">
            <v>1</v>
          </cell>
          <cell r="C9">
            <v>2</v>
          </cell>
          <cell r="D9">
            <v>16</v>
          </cell>
          <cell r="E9">
            <v>32</v>
          </cell>
          <cell r="F9">
            <v>22</v>
          </cell>
          <cell r="G9">
            <v>43</v>
          </cell>
          <cell r="H9">
            <v>27</v>
          </cell>
          <cell r="I9">
            <v>13</v>
          </cell>
          <cell r="J9">
            <v>4</v>
          </cell>
          <cell r="N9">
            <v>0</v>
          </cell>
          <cell r="O9">
            <v>2</v>
          </cell>
          <cell r="P9">
            <v>1</v>
          </cell>
          <cell r="Q9">
            <v>2</v>
          </cell>
          <cell r="R9">
            <v>1</v>
          </cell>
          <cell r="S9">
            <v>4</v>
          </cell>
          <cell r="T9">
            <v>5</v>
          </cell>
          <cell r="U9">
            <v>2</v>
          </cell>
          <cell r="V9">
            <v>0</v>
          </cell>
        </row>
        <row r="10">
          <cell r="B10">
            <v>0</v>
          </cell>
          <cell r="C10">
            <v>0</v>
          </cell>
          <cell r="D10">
            <v>20</v>
          </cell>
          <cell r="E10">
            <v>24</v>
          </cell>
          <cell r="F10">
            <v>22</v>
          </cell>
          <cell r="G10">
            <v>33</v>
          </cell>
          <cell r="H10">
            <v>17</v>
          </cell>
          <cell r="I10">
            <v>10</v>
          </cell>
          <cell r="J10">
            <v>0</v>
          </cell>
          <cell r="N10">
            <v>0</v>
          </cell>
          <cell r="O10">
            <v>1</v>
          </cell>
          <cell r="P10">
            <v>10</v>
          </cell>
          <cell r="Q10">
            <v>27</v>
          </cell>
          <cell r="R10">
            <v>41</v>
          </cell>
          <cell r="S10">
            <v>52</v>
          </cell>
          <cell r="T10">
            <v>37</v>
          </cell>
          <cell r="U10">
            <v>41</v>
          </cell>
          <cell r="V10">
            <v>24</v>
          </cell>
        </row>
        <row r="11">
          <cell r="B11">
            <v>0</v>
          </cell>
          <cell r="C11">
            <v>2</v>
          </cell>
          <cell r="D11">
            <v>14</v>
          </cell>
          <cell r="E11">
            <v>24</v>
          </cell>
          <cell r="F11">
            <v>23</v>
          </cell>
          <cell r="G11">
            <v>36</v>
          </cell>
          <cell r="H11">
            <v>28</v>
          </cell>
          <cell r="I11">
            <v>11</v>
          </cell>
          <cell r="J11">
            <v>4</v>
          </cell>
          <cell r="N11">
            <v>0</v>
          </cell>
          <cell r="O11">
            <v>3</v>
          </cell>
          <cell r="P11">
            <v>11</v>
          </cell>
          <cell r="Q11">
            <v>29</v>
          </cell>
          <cell r="R11">
            <v>42</v>
          </cell>
          <cell r="S11">
            <v>56</v>
          </cell>
          <cell r="T11">
            <v>42</v>
          </cell>
          <cell r="U11">
            <v>43</v>
          </cell>
          <cell r="V11">
            <v>24</v>
          </cell>
        </row>
        <row r="12">
          <cell r="B12">
            <v>3</v>
          </cell>
          <cell r="C12">
            <v>31</v>
          </cell>
          <cell r="D12">
            <v>126</v>
          </cell>
          <cell r="E12">
            <v>196</v>
          </cell>
          <cell r="F12">
            <v>176</v>
          </cell>
          <cell r="G12">
            <v>283</v>
          </cell>
          <cell r="H12">
            <v>163</v>
          </cell>
          <cell r="I12">
            <v>76</v>
          </cell>
          <cell r="J12">
            <v>28</v>
          </cell>
        </row>
        <row r="13">
          <cell r="N13">
            <v>0</v>
          </cell>
          <cell r="O13">
            <v>0</v>
          </cell>
          <cell r="P13">
            <v>5</v>
          </cell>
          <cell r="Q13">
            <v>9</v>
          </cell>
          <cell r="R13">
            <v>8</v>
          </cell>
          <cell r="S13">
            <v>12</v>
          </cell>
          <cell r="T13">
            <v>1</v>
          </cell>
          <cell r="U13">
            <v>5</v>
          </cell>
          <cell r="V13">
            <v>0</v>
          </cell>
        </row>
        <row r="14">
          <cell r="N14">
            <v>0</v>
          </cell>
          <cell r="O14">
            <v>11</v>
          </cell>
          <cell r="P14">
            <v>105</v>
          </cell>
          <cell r="Q14">
            <v>297</v>
          </cell>
          <cell r="R14">
            <v>314</v>
          </cell>
          <cell r="S14">
            <v>289</v>
          </cell>
          <cell r="T14">
            <v>114</v>
          </cell>
          <cell r="U14">
            <v>44</v>
          </cell>
          <cell r="V14">
            <v>5</v>
          </cell>
        </row>
        <row r="15">
          <cell r="N15">
            <v>0</v>
          </cell>
          <cell r="O15">
            <v>11</v>
          </cell>
          <cell r="P15">
            <v>110</v>
          </cell>
          <cell r="Q15">
            <v>306</v>
          </cell>
          <cell r="R15">
            <v>322</v>
          </cell>
          <cell r="S15">
            <v>301</v>
          </cell>
          <cell r="T15">
            <v>115</v>
          </cell>
          <cell r="U15">
            <v>49</v>
          </cell>
          <cell r="V15">
            <v>5</v>
          </cell>
        </row>
        <row r="17">
          <cell r="B17">
            <v>2</v>
          </cell>
          <cell r="C17">
            <v>17</v>
          </cell>
          <cell r="D17">
            <v>38</v>
          </cell>
          <cell r="E17">
            <v>72</v>
          </cell>
          <cell r="F17">
            <v>74</v>
          </cell>
          <cell r="G17">
            <v>81</v>
          </cell>
          <cell r="H17">
            <v>38</v>
          </cell>
          <cell r="I17">
            <v>12</v>
          </cell>
          <cell r="J17">
            <v>5</v>
          </cell>
          <cell r="N17">
            <v>0</v>
          </cell>
          <cell r="O17">
            <v>0</v>
          </cell>
          <cell r="P17">
            <v>13</v>
          </cell>
          <cell r="Q17">
            <v>39</v>
          </cell>
          <cell r="R17">
            <v>30</v>
          </cell>
          <cell r="S17">
            <v>77</v>
          </cell>
          <cell r="T17">
            <v>130</v>
          </cell>
          <cell r="U17">
            <v>83</v>
          </cell>
          <cell r="V17">
            <v>56</v>
          </cell>
        </row>
        <row r="18">
          <cell r="B18">
            <v>0</v>
          </cell>
          <cell r="C18">
            <v>9</v>
          </cell>
          <cell r="D18">
            <v>52</v>
          </cell>
          <cell r="E18">
            <v>137</v>
          </cell>
          <cell r="F18">
            <v>116</v>
          </cell>
          <cell r="G18">
            <v>126</v>
          </cell>
          <cell r="H18">
            <v>65</v>
          </cell>
          <cell r="I18">
            <v>25</v>
          </cell>
          <cell r="J18">
            <v>3</v>
          </cell>
          <cell r="N18">
            <v>0</v>
          </cell>
          <cell r="O18">
            <v>3</v>
          </cell>
          <cell r="P18">
            <v>12</v>
          </cell>
          <cell r="Q18">
            <v>38</v>
          </cell>
          <cell r="R18">
            <v>55</v>
          </cell>
          <cell r="S18">
            <v>72</v>
          </cell>
          <cell r="T18">
            <v>39</v>
          </cell>
          <cell r="U18">
            <v>16</v>
          </cell>
          <cell r="V18">
            <v>11</v>
          </cell>
        </row>
        <row r="19">
          <cell r="B19">
            <v>0</v>
          </cell>
          <cell r="C19">
            <v>7</v>
          </cell>
          <cell r="D19">
            <v>158</v>
          </cell>
          <cell r="E19">
            <v>343</v>
          </cell>
          <cell r="F19">
            <v>338</v>
          </cell>
          <cell r="G19">
            <v>354</v>
          </cell>
          <cell r="H19">
            <v>170</v>
          </cell>
          <cell r="I19">
            <v>71</v>
          </cell>
          <cell r="J19">
            <v>19</v>
          </cell>
          <cell r="N19">
            <v>0</v>
          </cell>
          <cell r="O19">
            <v>3</v>
          </cell>
          <cell r="P19">
            <v>25</v>
          </cell>
          <cell r="Q19">
            <v>77</v>
          </cell>
          <cell r="R19">
            <v>85</v>
          </cell>
          <cell r="S19">
            <v>149</v>
          </cell>
          <cell r="T19">
            <v>169</v>
          </cell>
          <cell r="U19">
            <v>99</v>
          </cell>
          <cell r="V19">
            <v>67</v>
          </cell>
        </row>
        <row r="20">
          <cell r="B20">
            <v>0</v>
          </cell>
          <cell r="C20">
            <v>1</v>
          </cell>
          <cell r="D20">
            <v>45</v>
          </cell>
          <cell r="E20">
            <v>162</v>
          </cell>
          <cell r="F20">
            <v>163</v>
          </cell>
          <cell r="G20">
            <v>166</v>
          </cell>
          <cell r="H20">
            <v>83</v>
          </cell>
          <cell r="I20">
            <v>35</v>
          </cell>
          <cell r="J20">
            <v>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B21">
            <v>0</v>
          </cell>
          <cell r="C21">
            <v>1</v>
          </cell>
          <cell r="D21">
            <v>12</v>
          </cell>
          <cell r="E21">
            <v>53</v>
          </cell>
          <cell r="F21">
            <v>58</v>
          </cell>
          <cell r="G21">
            <v>67</v>
          </cell>
          <cell r="H21">
            <v>38</v>
          </cell>
          <cell r="I21">
            <v>13</v>
          </cell>
          <cell r="J21">
            <v>10</v>
          </cell>
        </row>
        <row r="22">
          <cell r="B22">
            <v>0</v>
          </cell>
          <cell r="C22">
            <v>0</v>
          </cell>
          <cell r="D22">
            <v>4</v>
          </cell>
          <cell r="E22">
            <v>26</v>
          </cell>
          <cell r="F22">
            <v>26</v>
          </cell>
          <cell r="G22">
            <v>31</v>
          </cell>
          <cell r="H22">
            <v>28</v>
          </cell>
          <cell r="I22">
            <v>11</v>
          </cell>
          <cell r="J22">
            <v>9</v>
          </cell>
          <cell r="N22">
            <v>0</v>
          </cell>
          <cell r="O22">
            <v>0</v>
          </cell>
          <cell r="P22">
            <v>1</v>
          </cell>
          <cell r="Q22">
            <v>3</v>
          </cell>
          <cell r="R22">
            <v>5</v>
          </cell>
          <cell r="S22">
            <v>6</v>
          </cell>
          <cell r="T22">
            <v>6</v>
          </cell>
          <cell r="U22">
            <v>6</v>
          </cell>
          <cell r="V22">
            <v>0</v>
          </cell>
        </row>
        <row r="23">
          <cell r="B23">
            <v>0</v>
          </cell>
          <cell r="C23">
            <v>0</v>
          </cell>
          <cell r="D23">
            <v>1</v>
          </cell>
          <cell r="E23">
            <v>3</v>
          </cell>
          <cell r="F23">
            <v>10</v>
          </cell>
          <cell r="G23">
            <v>12</v>
          </cell>
          <cell r="H23">
            <v>7</v>
          </cell>
          <cell r="I23">
            <v>7</v>
          </cell>
          <cell r="J23">
            <v>7</v>
          </cell>
          <cell r="N23">
            <v>0</v>
          </cell>
          <cell r="O23">
            <v>0</v>
          </cell>
          <cell r="P23">
            <v>0</v>
          </cell>
          <cell r="Q23">
            <v>7</v>
          </cell>
          <cell r="R23">
            <v>8</v>
          </cell>
          <cell r="S23">
            <v>20</v>
          </cell>
          <cell r="T23">
            <v>10</v>
          </cell>
          <cell r="U23">
            <v>5</v>
          </cell>
          <cell r="V23">
            <v>1</v>
          </cell>
        </row>
        <row r="24">
          <cell r="B24">
            <v>2</v>
          </cell>
          <cell r="C24">
            <v>35</v>
          </cell>
          <cell r="D24">
            <v>310</v>
          </cell>
          <cell r="E24">
            <v>796</v>
          </cell>
          <cell r="F24">
            <v>785</v>
          </cell>
          <cell r="G24">
            <v>837</v>
          </cell>
          <cell r="H24">
            <v>429</v>
          </cell>
          <cell r="I24">
            <v>174</v>
          </cell>
          <cell r="J24">
            <v>62</v>
          </cell>
          <cell r="N24">
            <v>0</v>
          </cell>
          <cell r="O24">
            <v>3</v>
          </cell>
          <cell r="P24">
            <v>10</v>
          </cell>
          <cell r="Q24">
            <v>13</v>
          </cell>
          <cell r="R24">
            <v>13</v>
          </cell>
          <cell r="S24">
            <v>14</v>
          </cell>
          <cell r="T24">
            <v>9</v>
          </cell>
          <cell r="U24">
            <v>4</v>
          </cell>
          <cell r="V24">
            <v>5</v>
          </cell>
        </row>
        <row r="25">
          <cell r="N25">
            <v>0</v>
          </cell>
          <cell r="O25">
            <v>3</v>
          </cell>
          <cell r="P25">
            <v>11</v>
          </cell>
          <cell r="Q25">
            <v>23</v>
          </cell>
          <cell r="R25">
            <v>26</v>
          </cell>
          <cell r="S25">
            <v>40</v>
          </cell>
          <cell r="T25">
            <v>25</v>
          </cell>
          <cell r="U25">
            <v>15</v>
          </cell>
          <cell r="V25">
            <v>6</v>
          </cell>
        </row>
        <row r="26">
          <cell r="N26">
            <v>0</v>
          </cell>
          <cell r="O26">
            <v>5</v>
          </cell>
          <cell r="P26">
            <v>40</v>
          </cell>
          <cell r="Q26">
            <v>106</v>
          </cell>
          <cell r="R26">
            <v>108</v>
          </cell>
          <cell r="S26">
            <v>80</v>
          </cell>
          <cell r="T26">
            <v>24</v>
          </cell>
          <cell r="U26">
            <v>9</v>
          </cell>
          <cell r="V26">
            <v>0</v>
          </cell>
        </row>
        <row r="27">
          <cell r="N27">
            <v>0</v>
          </cell>
          <cell r="O27">
            <v>1</v>
          </cell>
          <cell r="P27">
            <v>8</v>
          </cell>
          <cell r="Q27">
            <v>37</v>
          </cell>
          <cell r="R27">
            <v>27</v>
          </cell>
          <cell r="S27">
            <v>39</v>
          </cell>
          <cell r="T27">
            <v>34</v>
          </cell>
          <cell r="U27">
            <v>10</v>
          </cell>
          <cell r="V27">
            <v>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3</v>
          </cell>
          <cell r="F28">
            <v>2</v>
          </cell>
          <cell r="G28">
            <v>2</v>
          </cell>
          <cell r="H28">
            <v>3</v>
          </cell>
          <cell r="I28">
            <v>0</v>
          </cell>
          <cell r="J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1</v>
          </cell>
          <cell r="S28">
            <v>0</v>
          </cell>
          <cell r="T28">
            <v>3</v>
          </cell>
          <cell r="U28">
            <v>0</v>
          </cell>
          <cell r="V28">
            <v>0</v>
          </cell>
        </row>
        <row r="29">
          <cell r="B29">
            <v>0</v>
          </cell>
          <cell r="C29">
            <v>0</v>
          </cell>
          <cell r="D29">
            <v>4</v>
          </cell>
          <cell r="E29">
            <v>21</v>
          </cell>
          <cell r="F29">
            <v>35</v>
          </cell>
          <cell r="G29">
            <v>53</v>
          </cell>
          <cell r="H29">
            <v>61</v>
          </cell>
          <cell r="I29">
            <v>45</v>
          </cell>
          <cell r="J29">
            <v>15</v>
          </cell>
          <cell r="N29">
            <v>0</v>
          </cell>
          <cell r="O29">
            <v>1</v>
          </cell>
          <cell r="P29">
            <v>8</v>
          </cell>
          <cell r="Q29">
            <v>38</v>
          </cell>
          <cell r="R29">
            <v>28</v>
          </cell>
          <cell r="S29">
            <v>39</v>
          </cell>
          <cell r="T29">
            <v>37</v>
          </cell>
          <cell r="U29">
            <v>10</v>
          </cell>
          <cell r="V29">
            <v>3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5</v>
          </cell>
          <cell r="F30">
            <v>16</v>
          </cell>
          <cell r="G30">
            <v>36</v>
          </cell>
          <cell r="H30">
            <v>47</v>
          </cell>
          <cell r="I30">
            <v>37</v>
          </cell>
          <cell r="J30">
            <v>19</v>
          </cell>
          <cell r="N30">
            <v>2</v>
          </cell>
          <cell r="O30">
            <v>6</v>
          </cell>
          <cell r="P30">
            <v>79</v>
          </cell>
          <cell r="Q30">
            <v>122</v>
          </cell>
          <cell r="R30">
            <v>104</v>
          </cell>
          <cell r="S30">
            <v>67</v>
          </cell>
          <cell r="T30">
            <v>37</v>
          </cell>
          <cell r="U30">
            <v>12</v>
          </cell>
          <cell r="V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2</v>
          </cell>
          <cell r="F31">
            <v>7</v>
          </cell>
          <cell r="G31">
            <v>13</v>
          </cell>
          <cell r="H31">
            <v>17</v>
          </cell>
          <cell r="I31">
            <v>24</v>
          </cell>
          <cell r="J31">
            <v>17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</v>
          </cell>
          <cell r="I32">
            <v>3</v>
          </cell>
          <cell r="J32">
            <v>6</v>
          </cell>
          <cell r="N32">
            <v>0</v>
          </cell>
          <cell r="O32">
            <v>1</v>
          </cell>
          <cell r="P32">
            <v>9</v>
          </cell>
          <cell r="Q32">
            <v>13</v>
          </cell>
          <cell r="R32">
            <v>18</v>
          </cell>
          <cell r="S32">
            <v>15</v>
          </cell>
          <cell r="T32">
            <v>8</v>
          </cell>
          <cell r="U32">
            <v>1</v>
          </cell>
          <cell r="V32">
            <v>2</v>
          </cell>
        </row>
        <row r="33">
          <cell r="B33">
            <v>0</v>
          </cell>
          <cell r="C33">
            <v>0</v>
          </cell>
          <cell r="D33">
            <v>4</v>
          </cell>
          <cell r="E33">
            <v>31</v>
          </cell>
          <cell r="F33">
            <v>60</v>
          </cell>
          <cell r="G33">
            <v>104</v>
          </cell>
          <cell r="H33">
            <v>130</v>
          </cell>
          <cell r="I33">
            <v>109</v>
          </cell>
          <cell r="J33">
            <v>57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0</v>
          </cell>
          <cell r="V33">
            <v>0</v>
          </cell>
        </row>
        <row r="34">
          <cell r="N34">
            <v>0</v>
          </cell>
          <cell r="O34">
            <v>1</v>
          </cell>
          <cell r="P34">
            <v>2</v>
          </cell>
          <cell r="Q34">
            <v>11</v>
          </cell>
          <cell r="R34">
            <v>14</v>
          </cell>
          <cell r="S34">
            <v>50</v>
          </cell>
          <cell r="T34">
            <v>36</v>
          </cell>
          <cell r="U34">
            <v>18</v>
          </cell>
          <cell r="V34">
            <v>7</v>
          </cell>
        </row>
        <row r="35">
          <cell r="N35">
            <v>0</v>
          </cell>
          <cell r="O35">
            <v>2</v>
          </cell>
          <cell r="P35">
            <v>11</v>
          </cell>
          <cell r="Q35">
            <v>24</v>
          </cell>
          <cell r="R35">
            <v>32</v>
          </cell>
          <cell r="S35">
            <v>66</v>
          </cell>
          <cell r="T35">
            <v>44</v>
          </cell>
          <cell r="U35">
            <v>19</v>
          </cell>
          <cell r="V35">
            <v>9</v>
          </cell>
        </row>
        <row r="36">
          <cell r="B36">
            <v>0</v>
          </cell>
          <cell r="C36">
            <v>0</v>
          </cell>
          <cell r="D36">
            <v>3</v>
          </cell>
          <cell r="E36">
            <v>1</v>
          </cell>
          <cell r="F36">
            <v>6</v>
          </cell>
          <cell r="G36">
            <v>3</v>
          </cell>
          <cell r="H36">
            <v>1</v>
          </cell>
          <cell r="I36">
            <v>2</v>
          </cell>
          <cell r="J36">
            <v>0</v>
          </cell>
          <cell r="N36">
            <v>2</v>
          </cell>
          <cell r="O36">
            <v>35</v>
          </cell>
          <cell r="P36">
            <v>317</v>
          </cell>
          <cell r="Q36">
            <v>828</v>
          </cell>
          <cell r="R36">
            <v>851</v>
          </cell>
          <cell r="S36">
            <v>947</v>
          </cell>
          <cell r="T36">
            <v>561</v>
          </cell>
          <cell r="U36">
            <v>285</v>
          </cell>
          <cell r="V36">
            <v>119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</v>
          </cell>
          <cell r="H37">
            <v>1</v>
          </cell>
          <cell r="I37">
            <v>0</v>
          </cell>
          <cell r="J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B41">
            <v>0</v>
          </cell>
          <cell r="C41">
            <v>0</v>
          </cell>
          <cell r="D41">
            <v>3</v>
          </cell>
          <cell r="E41">
            <v>1</v>
          </cell>
          <cell r="F41">
            <v>6</v>
          </cell>
          <cell r="G41">
            <v>6</v>
          </cell>
          <cell r="H41">
            <v>2</v>
          </cell>
          <cell r="I41">
            <v>2</v>
          </cell>
          <cell r="J41">
            <v>0</v>
          </cell>
        </row>
        <row r="43">
          <cell r="B43">
            <v>2</v>
          </cell>
          <cell r="C43">
            <v>35</v>
          </cell>
          <cell r="D43">
            <v>317</v>
          </cell>
          <cell r="E43">
            <v>828</v>
          </cell>
          <cell r="F43">
            <v>851</v>
          </cell>
          <cell r="G43">
            <v>947</v>
          </cell>
          <cell r="H43">
            <v>561</v>
          </cell>
          <cell r="I43">
            <v>285</v>
          </cell>
          <cell r="J43">
            <v>119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>
            <v>5</v>
          </cell>
          <cell r="C45">
            <v>66</v>
          </cell>
          <cell r="D45">
            <v>443</v>
          </cell>
          <cell r="E45">
            <v>1024</v>
          </cell>
          <cell r="F45">
            <v>1027</v>
          </cell>
          <cell r="G45">
            <v>1230</v>
          </cell>
          <cell r="H45">
            <v>724</v>
          </cell>
          <cell r="I45">
            <v>361</v>
          </cell>
          <cell r="J45">
            <v>147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mmes"/>
      <sheetName val="femmes"/>
      <sheetName val="ensemble"/>
      <sheetName val="rééquilibrage"/>
      <sheetName val="archive"/>
    </sheetNames>
    <sheetDataSet>
      <sheetData sheetId="0">
        <row r="8">
          <cell r="AJ8">
            <v>1871</v>
          </cell>
        </row>
        <row r="28">
          <cell r="AV28">
            <v>999</v>
          </cell>
        </row>
        <row r="34">
          <cell r="AM34">
            <v>1899</v>
          </cell>
        </row>
        <row r="45">
          <cell r="K45">
            <v>75639</v>
          </cell>
        </row>
        <row r="46">
          <cell r="Z46">
            <v>1193</v>
          </cell>
        </row>
        <row r="47">
          <cell r="Z47">
            <v>5855</v>
          </cell>
        </row>
        <row r="48">
          <cell r="Z48">
            <v>55774</v>
          </cell>
        </row>
        <row r="49">
          <cell r="Z49">
            <v>12817</v>
          </cell>
        </row>
        <row r="55">
          <cell r="AG55">
            <v>3364</v>
          </cell>
        </row>
        <row r="56">
          <cell r="AG56">
            <v>1588</v>
          </cell>
        </row>
        <row r="57">
          <cell r="AG57">
            <v>159</v>
          </cell>
        </row>
        <row r="58">
          <cell r="AG58">
            <v>2167</v>
          </cell>
        </row>
        <row r="59">
          <cell r="AG59">
            <v>1011</v>
          </cell>
        </row>
        <row r="60">
          <cell r="AG60">
            <v>686</v>
          </cell>
        </row>
        <row r="61">
          <cell r="AG61">
            <v>4</v>
          </cell>
        </row>
      </sheetData>
      <sheetData sheetId="1">
        <row r="7">
          <cell r="N7">
            <v>0</v>
          </cell>
          <cell r="O7">
            <v>1</v>
          </cell>
          <cell r="P7">
            <v>8</v>
          </cell>
          <cell r="Q7">
            <v>67</v>
          </cell>
          <cell r="R7">
            <v>90</v>
          </cell>
          <cell r="S7">
            <v>104</v>
          </cell>
          <cell r="T7">
            <v>56</v>
          </cell>
          <cell r="U7">
            <v>25</v>
          </cell>
          <cell r="V7">
            <v>3</v>
          </cell>
          <cell r="W7">
            <v>354</v>
          </cell>
        </row>
        <row r="8">
          <cell r="B8">
            <v>0</v>
          </cell>
          <cell r="C8">
            <v>10</v>
          </cell>
          <cell r="D8">
            <v>33</v>
          </cell>
          <cell r="E8">
            <v>76</v>
          </cell>
          <cell r="F8">
            <v>87</v>
          </cell>
          <cell r="G8">
            <v>140</v>
          </cell>
          <cell r="H8">
            <v>96</v>
          </cell>
          <cell r="I8">
            <v>43</v>
          </cell>
          <cell r="J8">
            <v>10</v>
          </cell>
          <cell r="K8">
            <v>495</v>
          </cell>
          <cell r="AJ8">
            <v>37</v>
          </cell>
        </row>
        <row r="9">
          <cell r="B9">
            <v>0</v>
          </cell>
          <cell r="C9">
            <v>0</v>
          </cell>
          <cell r="D9">
            <v>1</v>
          </cell>
          <cell r="E9">
            <v>10</v>
          </cell>
          <cell r="F9">
            <v>13</v>
          </cell>
          <cell r="G9">
            <v>16</v>
          </cell>
          <cell r="H9">
            <v>12</v>
          </cell>
          <cell r="I9">
            <v>10</v>
          </cell>
          <cell r="J9">
            <v>1</v>
          </cell>
          <cell r="K9">
            <v>63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3</v>
          </cell>
          <cell r="S9">
            <v>13</v>
          </cell>
          <cell r="T9">
            <v>26</v>
          </cell>
          <cell r="U9">
            <v>4</v>
          </cell>
          <cell r="V9">
            <v>2</v>
          </cell>
          <cell r="W9">
            <v>49</v>
          </cell>
        </row>
        <row r="10">
          <cell r="B10">
            <v>0</v>
          </cell>
          <cell r="C10">
            <v>0</v>
          </cell>
          <cell r="D10">
            <v>10</v>
          </cell>
          <cell r="E10">
            <v>9</v>
          </cell>
          <cell r="F10">
            <v>14</v>
          </cell>
          <cell r="G10">
            <v>18</v>
          </cell>
          <cell r="H10">
            <v>10</v>
          </cell>
          <cell r="I10">
            <v>1</v>
          </cell>
          <cell r="J10">
            <v>0</v>
          </cell>
          <cell r="K10">
            <v>62</v>
          </cell>
          <cell r="N10">
            <v>0</v>
          </cell>
          <cell r="O10">
            <v>0</v>
          </cell>
          <cell r="P10">
            <v>3</v>
          </cell>
          <cell r="Q10">
            <v>14</v>
          </cell>
          <cell r="R10">
            <v>15</v>
          </cell>
          <cell r="S10">
            <v>48</v>
          </cell>
          <cell r="T10">
            <v>48</v>
          </cell>
          <cell r="U10">
            <v>46</v>
          </cell>
          <cell r="V10">
            <v>16</v>
          </cell>
          <cell r="W10">
            <v>190</v>
          </cell>
        </row>
        <row r="11">
          <cell r="B11">
            <v>0</v>
          </cell>
          <cell r="C11">
            <v>2</v>
          </cell>
          <cell r="D11">
            <v>1</v>
          </cell>
          <cell r="E11">
            <v>10</v>
          </cell>
          <cell r="F11">
            <v>9</v>
          </cell>
          <cell r="G11">
            <v>24</v>
          </cell>
          <cell r="H11">
            <v>17</v>
          </cell>
          <cell r="I11">
            <v>11</v>
          </cell>
          <cell r="J11">
            <v>4</v>
          </cell>
          <cell r="K11">
            <v>78</v>
          </cell>
          <cell r="N11">
            <v>0</v>
          </cell>
          <cell r="O11">
            <v>0</v>
          </cell>
          <cell r="P11">
            <v>3</v>
          </cell>
          <cell r="Q11">
            <v>15</v>
          </cell>
          <cell r="R11">
            <v>18</v>
          </cell>
          <cell r="S11">
            <v>61</v>
          </cell>
          <cell r="T11">
            <v>74</v>
          </cell>
          <cell r="U11">
            <v>50</v>
          </cell>
          <cell r="V11">
            <v>18</v>
          </cell>
          <cell r="W11">
            <v>239</v>
          </cell>
        </row>
        <row r="12">
          <cell r="B12">
            <v>0</v>
          </cell>
          <cell r="C12">
            <v>12</v>
          </cell>
          <cell r="D12">
            <v>45</v>
          </cell>
          <cell r="E12">
            <v>105</v>
          </cell>
          <cell r="F12">
            <v>123</v>
          </cell>
          <cell r="G12">
            <v>198</v>
          </cell>
          <cell r="H12">
            <v>135</v>
          </cell>
          <cell r="I12">
            <v>65</v>
          </cell>
          <cell r="J12">
            <v>15</v>
          </cell>
          <cell r="K12">
            <v>698</v>
          </cell>
        </row>
        <row r="13">
          <cell r="N13">
            <v>0</v>
          </cell>
          <cell r="O13">
            <v>0</v>
          </cell>
          <cell r="P13">
            <v>2</v>
          </cell>
          <cell r="Q13">
            <v>5</v>
          </cell>
          <cell r="R13">
            <v>9</v>
          </cell>
          <cell r="S13">
            <v>19</v>
          </cell>
          <cell r="T13">
            <v>12</v>
          </cell>
          <cell r="U13">
            <v>4</v>
          </cell>
          <cell r="V13">
            <v>1</v>
          </cell>
          <cell r="W13">
            <v>52</v>
          </cell>
        </row>
        <row r="14">
          <cell r="N14">
            <v>0</v>
          </cell>
          <cell r="O14">
            <v>2</v>
          </cell>
          <cell r="P14">
            <v>22</v>
          </cell>
          <cell r="Q14">
            <v>45</v>
          </cell>
          <cell r="R14">
            <v>56</v>
          </cell>
          <cell r="S14">
            <v>77</v>
          </cell>
          <cell r="T14">
            <v>67</v>
          </cell>
          <cell r="U14">
            <v>25</v>
          </cell>
          <cell r="V14">
            <v>8</v>
          </cell>
          <cell r="W14">
            <v>302</v>
          </cell>
        </row>
        <row r="15">
          <cell r="N15">
            <v>0</v>
          </cell>
          <cell r="O15">
            <v>2</v>
          </cell>
          <cell r="P15">
            <v>24</v>
          </cell>
          <cell r="Q15">
            <v>50</v>
          </cell>
          <cell r="R15">
            <v>65</v>
          </cell>
          <cell r="S15">
            <v>96</v>
          </cell>
          <cell r="T15">
            <v>79</v>
          </cell>
          <cell r="U15">
            <v>29</v>
          </cell>
          <cell r="V15">
            <v>9</v>
          </cell>
          <cell r="W15">
            <v>354</v>
          </cell>
        </row>
        <row r="17">
          <cell r="B17">
            <v>4</v>
          </cell>
          <cell r="C17">
            <v>9</v>
          </cell>
          <cell r="D17">
            <v>35</v>
          </cell>
          <cell r="E17">
            <v>80</v>
          </cell>
          <cell r="F17">
            <v>83</v>
          </cell>
          <cell r="G17">
            <v>94</v>
          </cell>
          <cell r="H17">
            <v>81</v>
          </cell>
          <cell r="I17">
            <v>33</v>
          </cell>
          <cell r="J17">
            <v>4</v>
          </cell>
          <cell r="K17">
            <v>423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</v>
          </cell>
          <cell r="S17">
            <v>11</v>
          </cell>
          <cell r="T17">
            <v>23</v>
          </cell>
          <cell r="U17">
            <v>11</v>
          </cell>
          <cell r="V17">
            <v>5</v>
          </cell>
          <cell r="W17">
            <v>56</v>
          </cell>
        </row>
        <row r="18">
          <cell r="B18">
            <v>1</v>
          </cell>
          <cell r="C18">
            <v>3</v>
          </cell>
          <cell r="D18">
            <v>25</v>
          </cell>
          <cell r="E18">
            <v>69</v>
          </cell>
          <cell r="F18">
            <v>93</v>
          </cell>
          <cell r="G18">
            <v>104</v>
          </cell>
          <cell r="H18">
            <v>62</v>
          </cell>
          <cell r="I18">
            <v>28</v>
          </cell>
          <cell r="J18">
            <v>7</v>
          </cell>
          <cell r="K18">
            <v>392</v>
          </cell>
          <cell r="N18">
            <v>0</v>
          </cell>
          <cell r="O18">
            <v>0</v>
          </cell>
          <cell r="P18">
            <v>3</v>
          </cell>
          <cell r="Q18">
            <v>3</v>
          </cell>
          <cell r="R18">
            <v>5</v>
          </cell>
          <cell r="S18">
            <v>15</v>
          </cell>
          <cell r="T18">
            <v>12</v>
          </cell>
          <cell r="U18">
            <v>4</v>
          </cell>
          <cell r="V18">
            <v>0</v>
          </cell>
          <cell r="W18">
            <v>42</v>
          </cell>
        </row>
        <row r="19">
          <cell r="B19">
            <v>0</v>
          </cell>
          <cell r="C19">
            <v>0</v>
          </cell>
          <cell r="D19">
            <v>26</v>
          </cell>
          <cell r="E19">
            <v>62</v>
          </cell>
          <cell r="F19">
            <v>111</v>
          </cell>
          <cell r="G19">
            <v>150</v>
          </cell>
          <cell r="H19">
            <v>117</v>
          </cell>
          <cell r="I19">
            <v>38</v>
          </cell>
          <cell r="J19">
            <v>11</v>
          </cell>
          <cell r="K19">
            <v>515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11</v>
          </cell>
          <cell r="S19">
            <v>26</v>
          </cell>
          <cell r="T19">
            <v>35</v>
          </cell>
          <cell r="U19">
            <v>15</v>
          </cell>
          <cell r="V19">
            <v>5</v>
          </cell>
          <cell r="W19">
            <v>98</v>
          </cell>
        </row>
        <row r="20">
          <cell r="B20">
            <v>0</v>
          </cell>
          <cell r="C20">
            <v>0</v>
          </cell>
          <cell r="D20">
            <v>5</v>
          </cell>
          <cell r="E20">
            <v>24</v>
          </cell>
          <cell r="F20">
            <v>37</v>
          </cell>
          <cell r="G20">
            <v>53</v>
          </cell>
          <cell r="H20">
            <v>34</v>
          </cell>
          <cell r="I20">
            <v>22</v>
          </cell>
          <cell r="J20">
            <v>5</v>
          </cell>
          <cell r="K20">
            <v>180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3</v>
          </cell>
          <cell r="S20">
            <v>13</v>
          </cell>
          <cell r="T20">
            <v>7</v>
          </cell>
          <cell r="U20">
            <v>1</v>
          </cell>
          <cell r="V20">
            <v>0</v>
          </cell>
          <cell r="W20">
            <v>24</v>
          </cell>
        </row>
        <row r="21">
          <cell r="B21">
            <v>0</v>
          </cell>
          <cell r="C21">
            <v>0</v>
          </cell>
          <cell r="D21">
            <v>5</v>
          </cell>
          <cell r="E21">
            <v>3</v>
          </cell>
          <cell r="F21">
            <v>9</v>
          </cell>
          <cell r="G21">
            <v>18</v>
          </cell>
          <cell r="H21">
            <v>23</v>
          </cell>
          <cell r="I21">
            <v>6</v>
          </cell>
          <cell r="J21">
            <v>4</v>
          </cell>
          <cell r="K21">
            <v>68</v>
          </cell>
        </row>
        <row r="22">
          <cell r="B22">
            <v>0</v>
          </cell>
          <cell r="C22">
            <v>0</v>
          </cell>
          <cell r="D22">
            <v>4</v>
          </cell>
          <cell r="E22">
            <v>2</v>
          </cell>
          <cell r="F22">
            <v>6</v>
          </cell>
          <cell r="G22">
            <v>17</v>
          </cell>
          <cell r="H22">
            <v>9</v>
          </cell>
          <cell r="I22">
            <v>13</v>
          </cell>
          <cell r="J22">
            <v>4</v>
          </cell>
          <cell r="K22">
            <v>55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11</v>
          </cell>
          <cell r="S22">
            <v>4</v>
          </cell>
          <cell r="T22">
            <v>7</v>
          </cell>
          <cell r="U22">
            <v>2</v>
          </cell>
          <cell r="V22">
            <v>1</v>
          </cell>
          <cell r="W22">
            <v>26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2</v>
          </cell>
          <cell r="G23">
            <v>11</v>
          </cell>
          <cell r="H23">
            <v>13</v>
          </cell>
          <cell r="I23">
            <v>10</v>
          </cell>
          <cell r="J23">
            <v>4</v>
          </cell>
          <cell r="K23">
            <v>41</v>
          </cell>
          <cell r="N23">
            <v>0</v>
          </cell>
          <cell r="O23">
            <v>0</v>
          </cell>
          <cell r="P23">
            <v>2</v>
          </cell>
          <cell r="Q23">
            <v>1</v>
          </cell>
          <cell r="R23">
            <v>9</v>
          </cell>
          <cell r="S23">
            <v>14</v>
          </cell>
          <cell r="T23">
            <v>4</v>
          </cell>
          <cell r="U23">
            <v>2</v>
          </cell>
          <cell r="V23">
            <v>0</v>
          </cell>
          <cell r="W23">
            <v>32</v>
          </cell>
        </row>
        <row r="24">
          <cell r="B24">
            <v>5</v>
          </cell>
          <cell r="C24">
            <v>12</v>
          </cell>
          <cell r="D24">
            <v>100</v>
          </cell>
          <cell r="E24">
            <v>241</v>
          </cell>
          <cell r="F24">
            <v>341</v>
          </cell>
          <cell r="G24">
            <v>447</v>
          </cell>
          <cell r="H24">
            <v>339</v>
          </cell>
          <cell r="I24">
            <v>150</v>
          </cell>
          <cell r="J24">
            <v>39</v>
          </cell>
          <cell r="K24">
            <v>1674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4</v>
          </cell>
          <cell r="S24">
            <v>6</v>
          </cell>
          <cell r="T24">
            <v>16</v>
          </cell>
          <cell r="U24">
            <v>5</v>
          </cell>
          <cell r="V24">
            <v>3</v>
          </cell>
          <cell r="W24">
            <v>35</v>
          </cell>
        </row>
        <row r="25">
          <cell r="N25">
            <v>0</v>
          </cell>
          <cell r="O25">
            <v>0</v>
          </cell>
          <cell r="P25">
            <v>4</v>
          </cell>
          <cell r="Q25">
            <v>1</v>
          </cell>
          <cell r="R25">
            <v>24</v>
          </cell>
          <cell r="S25">
            <v>24</v>
          </cell>
          <cell r="T25">
            <v>27</v>
          </cell>
          <cell r="U25">
            <v>9</v>
          </cell>
          <cell r="V25">
            <v>4</v>
          </cell>
          <cell r="W25">
            <v>93</v>
          </cell>
        </row>
        <row r="26">
          <cell r="N26">
            <v>0</v>
          </cell>
          <cell r="O26">
            <v>2</v>
          </cell>
          <cell r="P26">
            <v>15</v>
          </cell>
          <cell r="Q26">
            <v>24</v>
          </cell>
          <cell r="R26">
            <v>34</v>
          </cell>
          <cell r="S26">
            <v>49</v>
          </cell>
          <cell r="T26">
            <v>41</v>
          </cell>
          <cell r="U26">
            <v>12</v>
          </cell>
          <cell r="V26">
            <v>5</v>
          </cell>
          <cell r="W26">
            <v>182</v>
          </cell>
        </row>
        <row r="27">
          <cell r="N27">
            <v>0</v>
          </cell>
          <cell r="O27">
            <v>1</v>
          </cell>
          <cell r="P27">
            <v>8</v>
          </cell>
          <cell r="Q27">
            <v>17</v>
          </cell>
          <cell r="R27">
            <v>35</v>
          </cell>
          <cell r="S27">
            <v>71</v>
          </cell>
          <cell r="T27">
            <v>56</v>
          </cell>
          <cell r="U27">
            <v>41</v>
          </cell>
          <cell r="V27">
            <v>10</v>
          </cell>
          <cell r="W27">
            <v>239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2</v>
          </cell>
          <cell r="F28">
            <v>5</v>
          </cell>
          <cell r="G28">
            <v>3</v>
          </cell>
          <cell r="H28">
            <v>1</v>
          </cell>
          <cell r="I28">
            <v>3</v>
          </cell>
          <cell r="J28">
            <v>0</v>
          </cell>
          <cell r="K28">
            <v>14</v>
          </cell>
          <cell r="N28">
            <v>0</v>
          </cell>
          <cell r="O28">
            <v>0</v>
          </cell>
          <cell r="P28">
            <v>1</v>
          </cell>
          <cell r="Q28">
            <v>4</v>
          </cell>
          <cell r="R28">
            <v>4</v>
          </cell>
          <cell r="S28">
            <v>6</v>
          </cell>
          <cell r="T28">
            <v>4</v>
          </cell>
          <cell r="U28">
            <v>3</v>
          </cell>
          <cell r="V28">
            <v>1</v>
          </cell>
          <cell r="W28">
            <v>23</v>
          </cell>
          <cell r="AV28">
            <v>5</v>
          </cell>
        </row>
        <row r="29">
          <cell r="B29">
            <v>0</v>
          </cell>
          <cell r="C29">
            <v>0</v>
          </cell>
          <cell r="D29">
            <v>1</v>
          </cell>
          <cell r="E29">
            <v>8</v>
          </cell>
          <cell r="F29">
            <v>11</v>
          </cell>
          <cell r="G29">
            <v>32</v>
          </cell>
          <cell r="H29">
            <v>38</v>
          </cell>
          <cell r="I29">
            <v>14</v>
          </cell>
          <cell r="J29">
            <v>7</v>
          </cell>
          <cell r="K29">
            <v>111</v>
          </cell>
          <cell r="N29">
            <v>0</v>
          </cell>
          <cell r="O29">
            <v>1</v>
          </cell>
          <cell r="P29">
            <v>9</v>
          </cell>
          <cell r="Q29">
            <v>21</v>
          </cell>
          <cell r="R29">
            <v>39</v>
          </cell>
          <cell r="S29">
            <v>77</v>
          </cell>
          <cell r="T29">
            <v>60</v>
          </cell>
          <cell r="U29">
            <v>44</v>
          </cell>
          <cell r="V29">
            <v>11</v>
          </cell>
          <cell r="W29">
            <v>262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2</v>
          </cell>
          <cell r="F30">
            <v>10</v>
          </cell>
          <cell r="G30">
            <v>36</v>
          </cell>
          <cell r="H30">
            <v>37</v>
          </cell>
          <cell r="I30">
            <v>17</v>
          </cell>
          <cell r="J30">
            <v>9</v>
          </cell>
          <cell r="K30">
            <v>111</v>
          </cell>
          <cell r="N30">
            <v>5</v>
          </cell>
          <cell r="O30">
            <v>6</v>
          </cell>
          <cell r="P30">
            <v>25</v>
          </cell>
          <cell r="Q30">
            <v>47</v>
          </cell>
          <cell r="R30">
            <v>52</v>
          </cell>
          <cell r="S30">
            <v>48</v>
          </cell>
          <cell r="T30">
            <v>29</v>
          </cell>
          <cell r="U30">
            <v>14</v>
          </cell>
          <cell r="V30">
            <v>7</v>
          </cell>
          <cell r="W30">
            <v>233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1</v>
          </cell>
          <cell r="F31">
            <v>7</v>
          </cell>
          <cell r="G31">
            <v>21</v>
          </cell>
          <cell r="H31">
            <v>35</v>
          </cell>
          <cell r="I31">
            <v>30</v>
          </cell>
          <cell r="J31">
            <v>10</v>
          </cell>
          <cell r="K31">
            <v>104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</v>
          </cell>
          <cell r="H32">
            <v>2</v>
          </cell>
          <cell r="I32">
            <v>3</v>
          </cell>
          <cell r="J32">
            <v>3</v>
          </cell>
          <cell r="K32">
            <v>11</v>
          </cell>
          <cell r="N32">
            <v>0</v>
          </cell>
          <cell r="O32">
            <v>0</v>
          </cell>
          <cell r="P32">
            <v>3</v>
          </cell>
          <cell r="Q32">
            <v>2</v>
          </cell>
          <cell r="R32">
            <v>3</v>
          </cell>
          <cell r="S32">
            <v>6</v>
          </cell>
          <cell r="T32">
            <v>4</v>
          </cell>
          <cell r="U32">
            <v>2</v>
          </cell>
          <cell r="V32">
            <v>0</v>
          </cell>
          <cell r="W32">
            <v>20</v>
          </cell>
        </row>
        <row r="33">
          <cell r="B33">
            <v>0</v>
          </cell>
          <cell r="C33">
            <v>0</v>
          </cell>
          <cell r="D33">
            <v>1</v>
          </cell>
          <cell r="E33">
            <v>13</v>
          </cell>
          <cell r="F33">
            <v>33</v>
          </cell>
          <cell r="G33">
            <v>95</v>
          </cell>
          <cell r="H33">
            <v>113</v>
          </cell>
          <cell r="I33">
            <v>67</v>
          </cell>
          <cell r="J33">
            <v>29</v>
          </cell>
          <cell r="K33">
            <v>351</v>
          </cell>
          <cell r="N33">
            <v>0</v>
          </cell>
          <cell r="O33">
            <v>0</v>
          </cell>
          <cell r="P33">
            <v>1</v>
          </cell>
          <cell r="Q33">
            <v>8</v>
          </cell>
          <cell r="R33">
            <v>8</v>
          </cell>
          <cell r="S33">
            <v>5</v>
          </cell>
          <cell r="T33">
            <v>4</v>
          </cell>
          <cell r="U33">
            <v>3</v>
          </cell>
          <cell r="V33">
            <v>0</v>
          </cell>
          <cell r="W33">
            <v>29</v>
          </cell>
        </row>
        <row r="34">
          <cell r="N34">
            <v>0</v>
          </cell>
          <cell r="O34">
            <v>0</v>
          </cell>
          <cell r="P34">
            <v>6</v>
          </cell>
          <cell r="Q34">
            <v>16</v>
          </cell>
          <cell r="R34">
            <v>28</v>
          </cell>
          <cell r="S34">
            <v>33</v>
          </cell>
          <cell r="T34">
            <v>36</v>
          </cell>
          <cell r="U34">
            <v>13</v>
          </cell>
          <cell r="V34">
            <v>6</v>
          </cell>
          <cell r="W34">
            <v>138</v>
          </cell>
          <cell r="AM34">
            <v>21</v>
          </cell>
        </row>
        <row r="35">
          <cell r="N35">
            <v>0</v>
          </cell>
          <cell r="O35">
            <v>0</v>
          </cell>
          <cell r="P35">
            <v>10</v>
          </cell>
          <cell r="Q35">
            <v>26</v>
          </cell>
          <cell r="R35">
            <v>39</v>
          </cell>
          <cell r="S35">
            <v>44</v>
          </cell>
          <cell r="T35">
            <v>44</v>
          </cell>
          <cell r="U35">
            <v>18</v>
          </cell>
          <cell r="V35">
            <v>6</v>
          </cell>
          <cell r="W35">
            <v>187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N36">
            <v>5</v>
          </cell>
          <cell r="O36">
            <v>12</v>
          </cell>
          <cell r="P36">
            <v>101</v>
          </cell>
          <cell r="Q36">
            <v>254</v>
          </cell>
          <cell r="R36">
            <v>375</v>
          </cell>
          <cell r="S36">
            <v>542</v>
          </cell>
          <cell r="T36">
            <v>452</v>
          </cell>
          <cell r="U36">
            <v>217</v>
          </cell>
          <cell r="V36">
            <v>68</v>
          </cell>
          <cell r="W36">
            <v>2026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</row>
        <row r="43">
          <cell r="B43">
            <v>5</v>
          </cell>
          <cell r="C43">
            <v>12</v>
          </cell>
          <cell r="D43">
            <v>101</v>
          </cell>
          <cell r="E43">
            <v>254</v>
          </cell>
          <cell r="F43">
            <v>375</v>
          </cell>
          <cell r="G43">
            <v>542</v>
          </cell>
          <cell r="H43">
            <v>452</v>
          </cell>
          <cell r="I43">
            <v>217</v>
          </cell>
          <cell r="J43">
            <v>68</v>
          </cell>
          <cell r="K43">
            <v>2026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5</v>
          </cell>
          <cell r="C45">
            <v>24</v>
          </cell>
          <cell r="D45">
            <v>146</v>
          </cell>
          <cell r="E45">
            <v>359</v>
          </cell>
          <cell r="F45">
            <v>498</v>
          </cell>
          <cell r="G45">
            <v>740</v>
          </cell>
          <cell r="H45">
            <v>587</v>
          </cell>
          <cell r="I45">
            <v>282</v>
          </cell>
          <cell r="J45">
            <v>83</v>
          </cell>
          <cell r="K45">
            <v>2724</v>
          </cell>
        </row>
        <row r="46">
          <cell r="Z46">
            <v>50</v>
          </cell>
        </row>
        <row r="47">
          <cell r="Z47">
            <v>206</v>
          </cell>
        </row>
        <row r="48">
          <cell r="Z48">
            <v>1749</v>
          </cell>
        </row>
        <row r="49">
          <cell r="Z49">
            <v>719</v>
          </cell>
        </row>
        <row r="54">
          <cell r="AG54">
            <v>2082</v>
          </cell>
        </row>
        <row r="55">
          <cell r="AG55">
            <v>281</v>
          </cell>
        </row>
        <row r="56">
          <cell r="AG56">
            <v>71</v>
          </cell>
        </row>
        <row r="57">
          <cell r="AG57">
            <v>12</v>
          </cell>
        </row>
        <row r="58">
          <cell r="AG58">
            <v>109</v>
          </cell>
        </row>
        <row r="59">
          <cell r="AG59">
            <v>78</v>
          </cell>
        </row>
        <row r="60">
          <cell r="AG60">
            <v>28</v>
          </cell>
        </row>
        <row r="61">
          <cell r="AG61">
            <v>0</v>
          </cell>
        </row>
        <row r="62">
          <cell r="AG62">
            <v>63</v>
          </cell>
        </row>
      </sheetData>
      <sheetData sheetId="2">
        <row r="7">
          <cell r="N7">
            <v>1</v>
          </cell>
          <cell r="O7">
            <v>27</v>
          </cell>
          <cell r="P7">
            <v>483</v>
          </cell>
          <cell r="Q7">
            <v>1590</v>
          </cell>
          <cell r="R7">
            <v>2253</v>
          </cell>
          <cell r="S7">
            <v>2825</v>
          </cell>
          <cell r="T7">
            <v>1065</v>
          </cell>
          <cell r="U7">
            <v>344</v>
          </cell>
          <cell r="V7">
            <v>115</v>
          </cell>
          <cell r="W7">
            <v>8703</v>
          </cell>
        </row>
        <row r="8">
          <cell r="B8">
            <v>31</v>
          </cell>
          <cell r="C8">
            <v>320</v>
          </cell>
          <cell r="D8">
            <v>1134</v>
          </cell>
          <cell r="E8">
            <v>1811</v>
          </cell>
          <cell r="F8">
            <v>1976</v>
          </cell>
          <cell r="G8">
            <v>2702</v>
          </cell>
          <cell r="H8">
            <v>1672</v>
          </cell>
          <cell r="I8">
            <v>778</v>
          </cell>
          <cell r="J8">
            <v>368</v>
          </cell>
          <cell r="K8">
            <v>10792</v>
          </cell>
        </row>
        <row r="9">
          <cell r="B9">
            <v>3</v>
          </cell>
          <cell r="C9">
            <v>51</v>
          </cell>
          <cell r="D9">
            <v>159</v>
          </cell>
          <cell r="E9">
            <v>308</v>
          </cell>
          <cell r="F9">
            <v>338</v>
          </cell>
          <cell r="G9">
            <v>469</v>
          </cell>
          <cell r="H9">
            <v>347</v>
          </cell>
          <cell r="I9">
            <v>174</v>
          </cell>
          <cell r="J9">
            <v>94</v>
          </cell>
          <cell r="K9">
            <v>1943</v>
          </cell>
          <cell r="N9">
            <v>0</v>
          </cell>
          <cell r="O9">
            <v>3</v>
          </cell>
          <cell r="P9">
            <v>2</v>
          </cell>
          <cell r="Q9">
            <v>19</v>
          </cell>
          <cell r="R9">
            <v>28</v>
          </cell>
          <cell r="S9">
            <v>66</v>
          </cell>
          <cell r="T9">
            <v>89</v>
          </cell>
          <cell r="U9">
            <v>52</v>
          </cell>
          <cell r="V9">
            <v>29</v>
          </cell>
          <cell r="W9">
            <v>288</v>
          </cell>
        </row>
        <row r="10">
          <cell r="B10">
            <v>0</v>
          </cell>
          <cell r="C10">
            <v>1</v>
          </cell>
          <cell r="D10">
            <v>280</v>
          </cell>
          <cell r="E10">
            <v>371</v>
          </cell>
          <cell r="F10">
            <v>392</v>
          </cell>
          <cell r="G10">
            <v>521</v>
          </cell>
          <cell r="H10">
            <v>279</v>
          </cell>
          <cell r="I10">
            <v>117</v>
          </cell>
          <cell r="J10">
            <v>36</v>
          </cell>
          <cell r="K10">
            <v>1997</v>
          </cell>
          <cell r="N10">
            <v>0</v>
          </cell>
          <cell r="O10">
            <v>3</v>
          </cell>
          <cell r="P10">
            <v>36</v>
          </cell>
          <cell r="Q10">
            <v>184</v>
          </cell>
          <cell r="R10">
            <v>405</v>
          </cell>
          <cell r="S10">
            <v>858</v>
          </cell>
          <cell r="T10">
            <v>777</v>
          </cell>
          <cell r="U10">
            <v>583</v>
          </cell>
          <cell r="V10">
            <v>331</v>
          </cell>
          <cell r="W10">
            <v>3177</v>
          </cell>
        </row>
        <row r="11">
          <cell r="B11">
            <v>3</v>
          </cell>
          <cell r="C11">
            <v>26</v>
          </cell>
          <cell r="D11">
            <v>111</v>
          </cell>
          <cell r="E11">
            <v>284</v>
          </cell>
          <cell r="F11">
            <v>410</v>
          </cell>
          <cell r="G11">
            <v>589</v>
          </cell>
          <cell r="H11">
            <v>348</v>
          </cell>
          <cell r="I11">
            <v>193</v>
          </cell>
          <cell r="J11">
            <v>99</v>
          </cell>
          <cell r="K11">
            <v>2063</v>
          </cell>
          <cell r="N11">
            <v>0</v>
          </cell>
          <cell r="O11">
            <v>6</v>
          </cell>
          <cell r="P11">
            <v>38</v>
          </cell>
          <cell r="Q11">
            <v>203</v>
          </cell>
          <cell r="R11">
            <v>433</v>
          </cell>
          <cell r="S11">
            <v>924</v>
          </cell>
          <cell r="T11">
            <v>866</v>
          </cell>
          <cell r="U11">
            <v>635</v>
          </cell>
          <cell r="V11">
            <v>360</v>
          </cell>
          <cell r="W11">
            <v>3465</v>
          </cell>
        </row>
        <row r="12">
          <cell r="K12">
            <v>16795</v>
          </cell>
        </row>
        <row r="13">
          <cell r="N13">
            <v>0</v>
          </cell>
          <cell r="O13">
            <v>1</v>
          </cell>
          <cell r="P13">
            <v>32</v>
          </cell>
          <cell r="Q13">
            <v>79</v>
          </cell>
          <cell r="R13">
            <v>109</v>
          </cell>
          <cell r="S13">
            <v>192</v>
          </cell>
          <cell r="T13">
            <v>100</v>
          </cell>
          <cell r="U13">
            <v>34</v>
          </cell>
          <cell r="V13">
            <v>12</v>
          </cell>
          <cell r="W13">
            <v>559</v>
          </cell>
        </row>
        <row r="14">
          <cell r="N14">
            <v>4</v>
          </cell>
          <cell r="O14">
            <v>63</v>
          </cell>
          <cell r="P14">
            <v>1267</v>
          </cell>
          <cell r="Q14">
            <v>3926</v>
          </cell>
          <cell r="R14">
            <v>4119</v>
          </cell>
          <cell r="S14">
            <v>4345</v>
          </cell>
          <cell r="T14">
            <v>2104</v>
          </cell>
          <cell r="U14">
            <v>689</v>
          </cell>
          <cell r="V14">
            <v>140</v>
          </cell>
          <cell r="W14">
            <v>16657</v>
          </cell>
        </row>
        <row r="15">
          <cell r="N15">
            <v>4</v>
          </cell>
          <cell r="O15">
            <v>64</v>
          </cell>
          <cell r="P15">
            <v>1299</v>
          </cell>
          <cell r="Q15">
            <v>4005</v>
          </cell>
          <cell r="R15">
            <v>4228</v>
          </cell>
          <cell r="S15">
            <v>4537</v>
          </cell>
          <cell r="T15">
            <v>2204</v>
          </cell>
          <cell r="U15">
            <v>723</v>
          </cell>
          <cell r="V15">
            <v>152</v>
          </cell>
          <cell r="W15">
            <v>17216</v>
          </cell>
        </row>
        <row r="17">
          <cell r="B17">
            <v>20</v>
          </cell>
          <cell r="C17">
            <v>136</v>
          </cell>
          <cell r="D17">
            <v>985</v>
          </cell>
          <cell r="E17">
            <v>2428</v>
          </cell>
          <cell r="F17">
            <v>2454</v>
          </cell>
          <cell r="G17">
            <v>2597</v>
          </cell>
          <cell r="H17">
            <v>1533</v>
          </cell>
          <cell r="I17">
            <v>574</v>
          </cell>
          <cell r="J17">
            <v>153</v>
          </cell>
          <cell r="K17">
            <v>10880</v>
          </cell>
          <cell r="N17">
            <v>2</v>
          </cell>
          <cell r="O17">
            <v>9</v>
          </cell>
          <cell r="P17">
            <v>78</v>
          </cell>
          <cell r="Q17">
            <v>236</v>
          </cell>
          <cell r="R17">
            <v>283</v>
          </cell>
          <cell r="S17">
            <v>693</v>
          </cell>
          <cell r="T17">
            <v>1225</v>
          </cell>
          <cell r="U17">
            <v>1141</v>
          </cell>
          <cell r="V17">
            <v>894</v>
          </cell>
          <cell r="W17">
            <v>4561</v>
          </cell>
        </row>
        <row r="18">
          <cell r="B18">
            <v>2</v>
          </cell>
          <cell r="C18">
            <v>56</v>
          </cell>
          <cell r="D18">
            <v>1022</v>
          </cell>
          <cell r="E18">
            <v>2507</v>
          </cell>
          <cell r="F18">
            <v>2695</v>
          </cell>
          <cell r="G18">
            <v>2985</v>
          </cell>
          <cell r="H18">
            <v>1625</v>
          </cell>
          <cell r="I18">
            <v>625</v>
          </cell>
          <cell r="J18">
            <v>157</v>
          </cell>
          <cell r="K18">
            <v>11674</v>
          </cell>
          <cell r="N18">
            <v>0</v>
          </cell>
          <cell r="O18">
            <v>4</v>
          </cell>
          <cell r="P18">
            <v>75</v>
          </cell>
          <cell r="Q18">
            <v>298</v>
          </cell>
          <cell r="R18">
            <v>535</v>
          </cell>
          <cell r="S18">
            <v>1027</v>
          </cell>
          <cell r="T18">
            <v>649</v>
          </cell>
          <cell r="U18">
            <v>352</v>
          </cell>
          <cell r="V18">
            <v>165</v>
          </cell>
          <cell r="W18">
            <v>3105</v>
          </cell>
        </row>
        <row r="19">
          <cell r="B19">
            <v>2</v>
          </cell>
          <cell r="C19">
            <v>43</v>
          </cell>
          <cell r="D19">
            <v>1355</v>
          </cell>
          <cell r="E19">
            <v>3834</v>
          </cell>
          <cell r="F19">
            <v>4284</v>
          </cell>
          <cell r="G19">
            <v>5045</v>
          </cell>
          <cell r="H19">
            <v>2691</v>
          </cell>
          <cell r="I19">
            <v>945</v>
          </cell>
          <cell r="J19">
            <v>365</v>
          </cell>
          <cell r="K19">
            <v>18564</v>
          </cell>
          <cell r="N19">
            <v>2</v>
          </cell>
          <cell r="O19">
            <v>13</v>
          </cell>
          <cell r="P19">
            <v>153</v>
          </cell>
          <cell r="Q19">
            <v>534</v>
          </cell>
          <cell r="R19">
            <v>818</v>
          </cell>
          <cell r="S19">
            <v>1720</v>
          </cell>
          <cell r="T19">
            <v>1874</v>
          </cell>
          <cell r="U19">
            <v>1493</v>
          </cell>
          <cell r="V19">
            <v>1059</v>
          </cell>
          <cell r="W19">
            <v>7666</v>
          </cell>
        </row>
        <row r="20">
          <cell r="B20">
            <v>0</v>
          </cell>
          <cell r="C20">
            <v>2</v>
          </cell>
          <cell r="D20">
            <v>264</v>
          </cell>
          <cell r="E20">
            <v>1162</v>
          </cell>
          <cell r="F20">
            <v>1680</v>
          </cell>
          <cell r="G20">
            <v>2067</v>
          </cell>
          <cell r="H20">
            <v>988</v>
          </cell>
          <cell r="I20">
            <v>417</v>
          </cell>
          <cell r="J20">
            <v>181</v>
          </cell>
          <cell r="K20">
            <v>6761</v>
          </cell>
          <cell r="N20">
            <v>0</v>
          </cell>
          <cell r="O20">
            <v>0</v>
          </cell>
          <cell r="P20">
            <v>3</v>
          </cell>
          <cell r="Q20">
            <v>7</v>
          </cell>
          <cell r="R20">
            <v>19</v>
          </cell>
          <cell r="S20">
            <v>38</v>
          </cell>
          <cell r="T20">
            <v>25</v>
          </cell>
          <cell r="U20">
            <v>7</v>
          </cell>
          <cell r="V20">
            <v>0</v>
          </cell>
          <cell r="W20">
            <v>99</v>
          </cell>
        </row>
        <row r="21">
          <cell r="B21">
            <v>0</v>
          </cell>
          <cell r="C21">
            <v>2</v>
          </cell>
          <cell r="D21">
            <v>62</v>
          </cell>
          <cell r="E21">
            <v>364</v>
          </cell>
          <cell r="F21">
            <v>615</v>
          </cell>
          <cell r="G21">
            <v>848</v>
          </cell>
          <cell r="H21">
            <v>473</v>
          </cell>
          <cell r="I21">
            <v>283</v>
          </cell>
          <cell r="J21">
            <v>151</v>
          </cell>
          <cell r="K21">
            <v>2798</v>
          </cell>
        </row>
        <row r="22">
          <cell r="B22">
            <v>0</v>
          </cell>
          <cell r="C22">
            <v>0</v>
          </cell>
          <cell r="D22">
            <v>31</v>
          </cell>
          <cell r="E22">
            <v>227</v>
          </cell>
          <cell r="F22">
            <v>376</v>
          </cell>
          <cell r="G22">
            <v>593</v>
          </cell>
          <cell r="H22">
            <v>420</v>
          </cell>
          <cell r="I22">
            <v>283</v>
          </cell>
          <cell r="J22">
            <v>175</v>
          </cell>
          <cell r="K22">
            <v>2105</v>
          </cell>
          <cell r="N22">
            <v>0</v>
          </cell>
          <cell r="O22">
            <v>0</v>
          </cell>
          <cell r="P22">
            <v>6</v>
          </cell>
          <cell r="Q22">
            <v>25</v>
          </cell>
          <cell r="R22">
            <v>50</v>
          </cell>
          <cell r="S22">
            <v>40</v>
          </cell>
          <cell r="T22">
            <v>62</v>
          </cell>
          <cell r="U22">
            <v>43</v>
          </cell>
          <cell r="V22">
            <v>20</v>
          </cell>
          <cell r="W22">
            <v>246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42</v>
          </cell>
          <cell r="F23">
            <v>79</v>
          </cell>
          <cell r="G23">
            <v>215</v>
          </cell>
          <cell r="H23">
            <v>212</v>
          </cell>
          <cell r="I23">
            <v>137</v>
          </cell>
          <cell r="J23">
            <v>95</v>
          </cell>
          <cell r="K23">
            <v>784</v>
          </cell>
          <cell r="N23">
            <v>0</v>
          </cell>
          <cell r="O23">
            <v>0</v>
          </cell>
          <cell r="P23">
            <v>39</v>
          </cell>
          <cell r="Q23">
            <v>171</v>
          </cell>
          <cell r="R23">
            <v>329</v>
          </cell>
          <cell r="S23">
            <v>502</v>
          </cell>
          <cell r="T23">
            <v>361</v>
          </cell>
          <cell r="U23">
            <v>185</v>
          </cell>
          <cell r="V23">
            <v>49</v>
          </cell>
          <cell r="W23">
            <v>1636</v>
          </cell>
        </row>
        <row r="24">
          <cell r="B24">
            <v>24</v>
          </cell>
          <cell r="C24">
            <v>239</v>
          </cell>
          <cell r="D24">
            <v>3723</v>
          </cell>
          <cell r="E24">
            <v>10564</v>
          </cell>
          <cell r="F24">
            <v>12183</v>
          </cell>
          <cell r="G24">
            <v>14350</v>
          </cell>
          <cell r="H24">
            <v>7942</v>
          </cell>
          <cell r="I24">
            <v>3264</v>
          </cell>
          <cell r="J24">
            <v>1277</v>
          </cell>
          <cell r="K24">
            <v>53566</v>
          </cell>
          <cell r="N24">
            <v>0</v>
          </cell>
          <cell r="O24">
            <v>9</v>
          </cell>
          <cell r="P24">
            <v>95</v>
          </cell>
          <cell r="Q24">
            <v>235</v>
          </cell>
          <cell r="R24">
            <v>285</v>
          </cell>
          <cell r="S24">
            <v>390</v>
          </cell>
          <cell r="T24">
            <v>292</v>
          </cell>
          <cell r="U24">
            <v>123</v>
          </cell>
          <cell r="V24">
            <v>62</v>
          </cell>
          <cell r="W24">
            <v>1491</v>
          </cell>
        </row>
        <row r="25">
          <cell r="N25">
            <v>0</v>
          </cell>
          <cell r="O25">
            <v>9</v>
          </cell>
          <cell r="P25">
            <v>140</v>
          </cell>
          <cell r="Q25">
            <v>431</v>
          </cell>
          <cell r="R25">
            <v>664</v>
          </cell>
          <cell r="S25">
            <v>932</v>
          </cell>
          <cell r="T25">
            <v>715</v>
          </cell>
          <cell r="U25">
            <v>351</v>
          </cell>
          <cell r="V25">
            <v>131</v>
          </cell>
          <cell r="W25">
            <v>3373</v>
          </cell>
        </row>
        <row r="26">
          <cell r="N26">
            <v>1</v>
          </cell>
          <cell r="O26">
            <v>30</v>
          </cell>
          <cell r="P26">
            <v>597</v>
          </cell>
          <cell r="Q26">
            <v>1503</v>
          </cell>
          <cell r="R26">
            <v>1684</v>
          </cell>
          <cell r="S26">
            <v>1443</v>
          </cell>
          <cell r="T26">
            <v>805</v>
          </cell>
          <cell r="U26">
            <v>249</v>
          </cell>
          <cell r="V26">
            <v>65</v>
          </cell>
          <cell r="W26">
            <v>6377</v>
          </cell>
        </row>
        <row r="27">
          <cell r="N27">
            <v>1</v>
          </cell>
          <cell r="O27">
            <v>12</v>
          </cell>
          <cell r="P27">
            <v>247</v>
          </cell>
          <cell r="Q27">
            <v>794</v>
          </cell>
          <cell r="R27">
            <v>940</v>
          </cell>
          <cell r="S27">
            <v>1316</v>
          </cell>
          <cell r="T27">
            <v>775</v>
          </cell>
          <cell r="U27">
            <v>389</v>
          </cell>
          <cell r="V27">
            <v>166</v>
          </cell>
          <cell r="W27">
            <v>4640</v>
          </cell>
        </row>
        <row r="28">
          <cell r="B28">
            <v>0</v>
          </cell>
          <cell r="C28">
            <v>0</v>
          </cell>
          <cell r="D28">
            <v>11</v>
          </cell>
          <cell r="E28">
            <v>26</v>
          </cell>
          <cell r="F28">
            <v>41</v>
          </cell>
          <cell r="G28">
            <v>41</v>
          </cell>
          <cell r="H28">
            <v>42</v>
          </cell>
          <cell r="I28">
            <v>23</v>
          </cell>
          <cell r="J28">
            <v>13</v>
          </cell>
          <cell r="K28">
            <v>197</v>
          </cell>
          <cell r="N28">
            <v>0</v>
          </cell>
          <cell r="O28">
            <v>0</v>
          </cell>
          <cell r="P28">
            <v>12</v>
          </cell>
          <cell r="Q28">
            <v>36</v>
          </cell>
          <cell r="R28">
            <v>64</v>
          </cell>
          <cell r="S28">
            <v>100</v>
          </cell>
          <cell r="T28">
            <v>74</v>
          </cell>
          <cell r="U28">
            <v>32</v>
          </cell>
          <cell r="V28">
            <v>11</v>
          </cell>
          <cell r="W28">
            <v>329</v>
          </cell>
        </row>
        <row r="29">
          <cell r="B29">
            <v>0</v>
          </cell>
          <cell r="C29">
            <v>1</v>
          </cell>
          <cell r="D29">
            <v>19</v>
          </cell>
          <cell r="E29">
            <v>153</v>
          </cell>
          <cell r="F29">
            <v>375</v>
          </cell>
          <cell r="G29">
            <v>841</v>
          </cell>
          <cell r="H29">
            <v>758</v>
          </cell>
          <cell r="I29">
            <v>524</v>
          </cell>
          <cell r="J29">
            <v>330</v>
          </cell>
          <cell r="K29">
            <v>3001</v>
          </cell>
          <cell r="N29">
            <v>1</v>
          </cell>
          <cell r="O29">
            <v>12</v>
          </cell>
          <cell r="P29">
            <v>259</v>
          </cell>
          <cell r="Q29">
            <v>830</v>
          </cell>
          <cell r="R29">
            <v>1004</v>
          </cell>
          <cell r="S29">
            <v>1416</v>
          </cell>
          <cell r="T29">
            <v>849</v>
          </cell>
          <cell r="U29">
            <v>421</v>
          </cell>
          <cell r="V29">
            <v>177</v>
          </cell>
          <cell r="W29">
            <v>4969</v>
          </cell>
        </row>
        <row r="30">
          <cell r="B30">
            <v>0</v>
          </cell>
          <cell r="C30">
            <v>2</v>
          </cell>
          <cell r="D30">
            <v>5</v>
          </cell>
          <cell r="E30">
            <v>53</v>
          </cell>
          <cell r="F30">
            <v>222</v>
          </cell>
          <cell r="G30">
            <v>594</v>
          </cell>
          <cell r="H30">
            <v>642</v>
          </cell>
          <cell r="I30">
            <v>503</v>
          </cell>
          <cell r="J30">
            <v>304</v>
          </cell>
          <cell r="K30">
            <v>2325</v>
          </cell>
          <cell r="N30">
            <v>14</v>
          </cell>
          <cell r="O30">
            <v>69</v>
          </cell>
          <cell r="P30">
            <v>631</v>
          </cell>
          <cell r="Q30">
            <v>1214</v>
          </cell>
          <cell r="R30">
            <v>1132</v>
          </cell>
          <cell r="S30">
            <v>1279</v>
          </cell>
          <cell r="T30">
            <v>725</v>
          </cell>
          <cell r="U30">
            <v>237</v>
          </cell>
          <cell r="V30">
            <v>58</v>
          </cell>
          <cell r="W30">
            <v>5359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34</v>
          </cell>
          <cell r="F31">
            <v>138</v>
          </cell>
          <cell r="G31">
            <v>489</v>
          </cell>
          <cell r="H31">
            <v>574</v>
          </cell>
          <cell r="I31">
            <v>455</v>
          </cell>
          <cell r="J31">
            <v>250</v>
          </cell>
          <cell r="K31">
            <v>1940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1</v>
          </cell>
          <cell r="F32">
            <v>7</v>
          </cell>
          <cell r="G32">
            <v>39</v>
          </cell>
          <cell r="H32">
            <v>116</v>
          </cell>
          <cell r="I32">
            <v>152</v>
          </cell>
          <cell r="J32">
            <v>118</v>
          </cell>
          <cell r="K32">
            <v>434</v>
          </cell>
          <cell r="N32">
            <v>0</v>
          </cell>
          <cell r="O32">
            <v>4</v>
          </cell>
          <cell r="P32">
            <v>32</v>
          </cell>
          <cell r="Q32">
            <v>48</v>
          </cell>
          <cell r="R32">
            <v>77</v>
          </cell>
          <cell r="S32">
            <v>105</v>
          </cell>
          <cell r="T32">
            <v>53</v>
          </cell>
          <cell r="U32">
            <v>21</v>
          </cell>
          <cell r="V32">
            <v>5</v>
          </cell>
          <cell r="W32">
            <v>345</v>
          </cell>
        </row>
        <row r="33">
          <cell r="B33">
            <v>0</v>
          </cell>
          <cell r="C33">
            <v>3</v>
          </cell>
          <cell r="D33">
            <v>36</v>
          </cell>
          <cell r="E33">
            <v>267</v>
          </cell>
          <cell r="F33">
            <v>783</v>
          </cell>
          <cell r="G33">
            <v>2004</v>
          </cell>
          <cell r="H33">
            <v>2132</v>
          </cell>
          <cell r="I33">
            <v>1657</v>
          </cell>
          <cell r="J33">
            <v>1015</v>
          </cell>
          <cell r="K33">
            <v>7897</v>
          </cell>
          <cell r="N33">
            <v>0</v>
          </cell>
          <cell r="O33">
            <v>0</v>
          </cell>
          <cell r="P33">
            <v>3</v>
          </cell>
          <cell r="Q33">
            <v>14</v>
          </cell>
          <cell r="R33">
            <v>13</v>
          </cell>
          <cell r="S33">
            <v>9</v>
          </cell>
          <cell r="T33">
            <v>9</v>
          </cell>
          <cell r="U33">
            <v>5</v>
          </cell>
          <cell r="V33">
            <v>0</v>
          </cell>
          <cell r="W33">
            <v>53</v>
          </cell>
        </row>
        <row r="34">
          <cell r="N34">
            <v>1</v>
          </cell>
          <cell r="O34">
            <v>8</v>
          </cell>
          <cell r="P34">
            <v>124</v>
          </cell>
          <cell r="Q34">
            <v>457</v>
          </cell>
          <cell r="R34">
            <v>658</v>
          </cell>
          <cell r="S34">
            <v>1149</v>
          </cell>
          <cell r="T34">
            <v>909</v>
          </cell>
          <cell r="U34">
            <v>455</v>
          </cell>
          <cell r="V34">
            <v>182</v>
          </cell>
          <cell r="W34">
            <v>3943</v>
          </cell>
        </row>
        <row r="35">
          <cell r="N35">
            <v>1</v>
          </cell>
          <cell r="O35">
            <v>12</v>
          </cell>
          <cell r="P35">
            <v>159</v>
          </cell>
          <cell r="Q35">
            <v>519</v>
          </cell>
          <cell r="R35">
            <v>748</v>
          </cell>
          <cell r="S35">
            <v>1263</v>
          </cell>
          <cell r="T35">
            <v>971</v>
          </cell>
          <cell r="U35">
            <v>481</v>
          </cell>
          <cell r="V35">
            <v>187</v>
          </cell>
          <cell r="W35">
            <v>4341</v>
          </cell>
        </row>
        <row r="36">
          <cell r="B36">
            <v>0</v>
          </cell>
          <cell r="C36">
            <v>0</v>
          </cell>
          <cell r="D36">
            <v>3</v>
          </cell>
          <cell r="E36">
            <v>3</v>
          </cell>
          <cell r="F36">
            <v>13</v>
          </cell>
          <cell r="G36">
            <v>10</v>
          </cell>
          <cell r="H36">
            <v>4</v>
          </cell>
          <cell r="I36">
            <v>3</v>
          </cell>
          <cell r="J36">
            <v>3</v>
          </cell>
          <cell r="K36">
            <v>39</v>
          </cell>
          <cell r="N36">
            <v>24</v>
          </cell>
          <cell r="O36">
            <v>242</v>
          </cell>
          <cell r="P36">
            <v>3762</v>
          </cell>
          <cell r="Q36">
            <v>10836</v>
          </cell>
          <cell r="R36">
            <v>12983</v>
          </cell>
          <cell r="S36">
            <v>16377</v>
          </cell>
          <cell r="T36">
            <v>10099</v>
          </cell>
          <cell r="U36">
            <v>4941</v>
          </cell>
          <cell r="V36">
            <v>2304</v>
          </cell>
          <cell r="W36">
            <v>61568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2</v>
          </cell>
          <cell r="F37">
            <v>4</v>
          </cell>
          <cell r="G37">
            <v>8</v>
          </cell>
          <cell r="H37">
            <v>1</v>
          </cell>
          <cell r="I37">
            <v>1</v>
          </cell>
          <cell r="J37">
            <v>1</v>
          </cell>
          <cell r="K37">
            <v>17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</v>
          </cell>
          <cell r="H38">
            <v>2</v>
          </cell>
          <cell r="I38">
            <v>0</v>
          </cell>
          <cell r="J38">
            <v>0</v>
          </cell>
          <cell r="K38">
            <v>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</v>
          </cell>
          <cell r="H40">
            <v>18</v>
          </cell>
          <cell r="I40">
            <v>16</v>
          </cell>
          <cell r="J40">
            <v>8</v>
          </cell>
          <cell r="K40">
            <v>46</v>
          </cell>
        </row>
        <row r="41">
          <cell r="B41">
            <v>0</v>
          </cell>
          <cell r="C41">
            <v>0</v>
          </cell>
          <cell r="D41">
            <v>3</v>
          </cell>
          <cell r="E41">
            <v>5</v>
          </cell>
          <cell r="F41">
            <v>17</v>
          </cell>
          <cell r="G41">
            <v>23</v>
          </cell>
          <cell r="H41">
            <v>25</v>
          </cell>
          <cell r="I41">
            <v>20</v>
          </cell>
          <cell r="J41">
            <v>12</v>
          </cell>
          <cell r="K41">
            <v>105</v>
          </cell>
        </row>
        <row r="43">
          <cell r="K43">
            <v>61568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61</v>
          </cell>
          <cell r="C45">
            <v>640</v>
          </cell>
          <cell r="D45">
            <v>5446</v>
          </cell>
          <cell r="E45">
            <v>13610</v>
          </cell>
          <cell r="F45">
            <v>16099</v>
          </cell>
          <cell r="G45">
            <v>20658</v>
          </cell>
          <cell r="H45">
            <v>12745</v>
          </cell>
          <cell r="I45">
            <v>6203</v>
          </cell>
          <cell r="J45">
            <v>2901</v>
          </cell>
        </row>
        <row r="54">
          <cell r="AG54">
            <v>63973</v>
          </cell>
        </row>
        <row r="55">
          <cell r="AG55">
            <v>3645</v>
          </cell>
        </row>
        <row r="56">
          <cell r="AG56">
            <v>1659</v>
          </cell>
        </row>
        <row r="57">
          <cell r="AG57">
            <v>171</v>
          </cell>
        </row>
        <row r="58">
          <cell r="AG58">
            <v>2276</v>
          </cell>
        </row>
        <row r="59">
          <cell r="AG59">
            <v>1089</v>
          </cell>
        </row>
        <row r="60">
          <cell r="AG60">
            <v>714</v>
          </cell>
        </row>
        <row r="61">
          <cell r="AG61">
            <v>4</v>
          </cell>
        </row>
        <row r="62">
          <cell r="AG62">
            <v>4832</v>
          </cell>
        </row>
      </sheetData>
      <sheetData sheetId="4">
        <row r="8">
          <cell r="B8">
            <v>5307</v>
          </cell>
          <cell r="C8">
            <v>271</v>
          </cell>
        </row>
        <row r="9">
          <cell r="B9">
            <v>4694</v>
          </cell>
          <cell r="C9">
            <v>169</v>
          </cell>
        </row>
        <row r="10">
          <cell r="B10">
            <v>12</v>
          </cell>
          <cell r="C10">
            <v>3</v>
          </cell>
        </row>
        <row r="13">
          <cell r="B13">
            <v>5237</v>
          </cell>
          <cell r="C13">
            <v>153</v>
          </cell>
        </row>
        <row r="14">
          <cell r="B14">
            <v>2206</v>
          </cell>
          <cell r="C14">
            <v>61</v>
          </cell>
        </row>
        <row r="15">
          <cell r="B15">
            <v>1468</v>
          </cell>
          <cell r="C15">
            <v>48</v>
          </cell>
        </row>
        <row r="16">
          <cell r="B16">
            <v>114</v>
          </cell>
          <cell r="C16">
            <v>3</v>
          </cell>
        </row>
        <row r="17">
          <cell r="B17">
            <v>28</v>
          </cell>
          <cell r="C17">
            <v>0</v>
          </cell>
        </row>
        <row r="18">
          <cell r="B18">
            <v>5</v>
          </cell>
          <cell r="C18">
            <v>0</v>
          </cell>
        </row>
        <row r="19">
          <cell r="B19">
            <v>4</v>
          </cell>
          <cell r="C19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2</v>
          </cell>
          <cell r="C23">
            <v>0</v>
          </cell>
        </row>
        <row r="24">
          <cell r="B24">
            <v>2</v>
          </cell>
          <cell r="C24">
            <v>0</v>
          </cell>
        </row>
        <row r="25">
          <cell r="B25">
            <v>1</v>
          </cell>
          <cell r="C25">
            <v>0</v>
          </cell>
        </row>
        <row r="26">
          <cell r="B26">
            <v>0</v>
          </cell>
          <cell r="C26">
            <v>0</v>
          </cell>
          <cell r="E26">
            <v>21645</v>
          </cell>
          <cell r="F26">
            <v>859</v>
          </cell>
        </row>
        <row r="27">
          <cell r="B27">
            <v>0</v>
          </cell>
          <cell r="C27">
            <v>0</v>
          </cell>
        </row>
        <row r="28">
          <cell r="B28">
            <v>1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205</v>
          </cell>
          <cell r="C34">
            <v>11</v>
          </cell>
        </row>
        <row r="35">
          <cell r="B35">
            <v>158</v>
          </cell>
          <cell r="C35">
            <v>4</v>
          </cell>
        </row>
        <row r="38">
          <cell r="B38">
            <v>19444</v>
          </cell>
          <cell r="C38">
            <v>723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charleville"/>
      <sheetName val="PSEF_charleville"/>
      <sheetName val="MAH_chartres"/>
      <sheetName val="PSEF_chartres"/>
      <sheetName val="CD_chateaudun"/>
      <sheetName val="MAH_orleans"/>
      <sheetName val="MAF_orleans"/>
      <sheetName val="CSL_montargis"/>
      <sheetName val="PSEF_montargis"/>
      <sheetName val="MAH_blois"/>
      <sheetName val="PSEF_blois"/>
      <sheetName val="MA_tours"/>
      <sheetName val="PSEF_tours"/>
      <sheetName val="MAH_bourges"/>
      <sheetName val="MAF_bourges"/>
      <sheetName val="QMA_chateauroux"/>
      <sheetName val="PSEF_chateauroux"/>
      <sheetName val="QCD_chateauroux"/>
      <sheetName val="MC_st_maur"/>
      <sheetName val="MAH_troyes"/>
      <sheetName val="PSEF_troyes"/>
      <sheetName val="MAH_dijon"/>
      <sheetName val="MAF_dijon"/>
      <sheetName val="MAH_chalons"/>
      <sheetName val="MAF_chalons"/>
      <sheetName val="MAH_reims"/>
      <sheetName val="PSEF_reims"/>
      <sheetName val="MAH_chaumont"/>
      <sheetName val="PSEF_chaumont"/>
      <sheetName val="MAH_nevers"/>
      <sheetName val="PSEF_nevers"/>
      <sheetName val="MAH_auxerre"/>
      <sheetName val="PSEF_auxerre"/>
      <sheetName val="CD_villenauxe"/>
      <sheetName val="MC_clairvaux"/>
      <sheetName val="QMA_varennes"/>
      <sheetName val="PSEF_varennes"/>
      <sheetName val="QCD_varennes"/>
      <sheetName val="CDH_joux"/>
      <sheetName val="CDF_joux"/>
      <sheetName val="dijon_hommes"/>
      <sheetName val="dijon_femmes"/>
      <sheetName val="recap_dijon"/>
    </sheetNames>
    <sheetDataSet>
      <sheetData sheetId="41">
        <row r="12">
          <cell r="K12">
            <v>871</v>
          </cell>
        </row>
        <row r="43">
          <cell r="K43">
            <v>4852</v>
          </cell>
        </row>
        <row r="44">
          <cell r="K44">
            <v>0</v>
          </cell>
        </row>
      </sheetData>
      <sheetData sheetId="42">
        <row r="12">
          <cell r="K12">
            <v>39</v>
          </cell>
        </row>
        <row r="43">
          <cell r="K43">
            <v>175</v>
          </cell>
        </row>
        <row r="44">
          <cell r="K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amiens"/>
      <sheetName val="MAF_amiens"/>
      <sheetName val="MAH_arras"/>
      <sheetName val="PSEF_arras"/>
      <sheetName val="MAH_beauvais"/>
      <sheetName val="MAF_beauvais"/>
      <sheetName val="MAH_bethune"/>
      <sheetName val="PSEF_bethune"/>
      <sheetName val="MAH_compiegne"/>
      <sheetName val="PSEF_compiegne"/>
      <sheetName val="MAH_douai"/>
      <sheetName val="PSEF_douai"/>
      <sheetName val="MAH_dunkerke"/>
      <sheetName val="PSEF_dunkerke"/>
      <sheetName val="MAH_evreux"/>
      <sheetName val="PSEF_evreux"/>
      <sheetName val="qMAH_lehavre"/>
      <sheetName val="qCDH_lehavre"/>
      <sheetName val="qCSLH_lehavre"/>
      <sheetName val="PSEF_lehavre"/>
      <sheetName val="qMAH_lille_loos_sequedin"/>
      <sheetName val="qMAF_lille_loos_sequedin"/>
      <sheetName val="MAH_rouen"/>
      <sheetName val="MAF_rouen"/>
      <sheetName val="MAH_valenciennes"/>
      <sheetName val="MAF_valenciennes"/>
      <sheetName val="qCSLH_Lille_Loos_Sequedin"/>
      <sheetName val="qCSLF_Lille_Loos_Sequedin"/>
      <sheetName val="QCD_chateauthierry"/>
      <sheetName val="QMC_chateauthierry"/>
      <sheetName val="QCD_maubeuge"/>
      <sheetName val="QMA_maubeuge"/>
      <sheetName val="PSEF_maubeuge"/>
      <sheetName val="QCD_longuenesse"/>
      <sheetName val="QMA_longuenesse"/>
      <sheetName val="PSEF_longuenesse"/>
      <sheetName val="QCD_laon"/>
      <sheetName val="QMAH_laon"/>
      <sheetName val="QMAF_laon"/>
      <sheetName val="qMCH_lille_annoeullin "/>
      <sheetName val="qMAH_lille_annoeullin"/>
      <sheetName val="qCDH_lille_annoeullin"/>
      <sheetName val="qCDH_lille_Loos_sequedin"/>
      <sheetName val="qMC_lille_loos_sequedin"/>
      <sheetName val="QCD_liancourt"/>
      <sheetName val="QMA_liancourt"/>
      <sheetName val="PSEF_liancourt"/>
      <sheetName val="CD_valdereuil"/>
      <sheetName val="CDH_bapaume"/>
      <sheetName val="CDF_bapaume"/>
      <sheetName val="EPMH_quievrechain"/>
      <sheetName val="EPMF_quievrechain"/>
      <sheetName val="lille_hommes"/>
      <sheetName val="lille_femmes"/>
      <sheetName val="recap_lille"/>
    </sheetNames>
    <sheetDataSet>
      <sheetData sheetId="53">
        <row r="12">
          <cell r="K12">
            <v>1563</v>
          </cell>
        </row>
        <row r="43">
          <cell r="K43">
            <v>9351</v>
          </cell>
        </row>
        <row r="44">
          <cell r="K44">
            <v>0</v>
          </cell>
        </row>
      </sheetData>
      <sheetData sheetId="54">
        <row r="12">
          <cell r="K12">
            <v>73</v>
          </cell>
        </row>
        <row r="43">
          <cell r="K43">
            <v>300</v>
          </cell>
        </row>
        <row r="44">
          <cell r="K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aurillac"/>
      <sheetName val="MAH_bonneville"/>
      <sheetName val="QMAH_bourg_bresse"/>
      <sheetName val="QCDH_bourg_bresse"/>
      <sheetName val="MAH_chambery"/>
      <sheetName val="MAH_clermont"/>
      <sheetName val="MAH_grenoble"/>
      <sheetName val="MAH_le_puy"/>
      <sheetName val="MAH_lyon_corbas"/>
      <sheetName val="MAH_montluçon"/>
      <sheetName val="MAH_privas"/>
      <sheetName val="MAH_riom"/>
      <sheetName val="MAH_st_etienne"/>
      <sheetName val="MAH_valence"/>
      <sheetName val="MAH_villefranche"/>
      <sheetName val="QMA_aiton"/>
      <sheetName val="QCD_aiton"/>
      <sheetName val="QMA_moulins_yzeure"/>
      <sheetName val="QMC_moulins_yzeure"/>
      <sheetName val="QMA_st_quentin_fall"/>
      <sheetName val="QCD_st_quentin_fall"/>
      <sheetName val="CD_riom"/>
      <sheetName val="CSLH_grenoble"/>
      <sheetName val="CSLH_lyon"/>
      <sheetName val="EPMH_rhone"/>
      <sheetName val="CDH_roanne"/>
      <sheetName val="PSEF_aurillac"/>
      <sheetName val="MAF_bonneville"/>
      <sheetName val="PSEF_bourg_bresse"/>
      <sheetName val="MAF Chambery"/>
      <sheetName val="PSEF_clermont"/>
      <sheetName val="PSEF_grenoble"/>
      <sheetName val="PSEF_le_puy"/>
      <sheetName val="MAF_lyon_corbas"/>
      <sheetName val="PSEF_montlucon"/>
      <sheetName val="PSEF_privas"/>
      <sheetName val="MAF_riom"/>
      <sheetName val="MAF_st_etienne"/>
      <sheetName val="MAF_valence"/>
      <sheetName val="PSEF_villefranche"/>
      <sheetName val="PSEF_aiton"/>
      <sheetName val="PSEF_moulins_yzeure"/>
      <sheetName val="PSEF_st_quentin_fall"/>
      <sheetName val="CSLF_grenoble"/>
      <sheetName val="CSLF_lyon"/>
      <sheetName val="EPMF_rhone"/>
      <sheetName val="CDF_roanne"/>
      <sheetName val="lyon_hommes"/>
      <sheetName val="lyon_femmes"/>
      <sheetName val="recap_lyon"/>
      <sheetName val="MAH_montucon"/>
      <sheetName val="EMPH_rhone"/>
    </sheetNames>
    <sheetDataSet>
      <sheetData sheetId="48">
        <row r="12">
          <cell r="K12">
            <v>1337</v>
          </cell>
        </row>
        <row r="43">
          <cell r="K43">
            <v>5453</v>
          </cell>
        </row>
        <row r="44">
          <cell r="K44">
            <v>0</v>
          </cell>
        </row>
      </sheetData>
      <sheetData sheetId="49">
        <row r="12">
          <cell r="K12">
            <v>58</v>
          </cell>
        </row>
        <row r="43">
          <cell r="K43">
            <v>206</v>
          </cell>
        </row>
        <row r="44">
          <cell r="K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QMAH_aix_luynes"/>
      <sheetName val="QCPA_aix_luynes"/>
      <sheetName val="PSEF_aix_luynes"/>
      <sheetName val="MAH_ajaccio"/>
      <sheetName val="PSEF_ajaccio"/>
      <sheetName val="MC_arles"/>
      <sheetName val="QMA_avignon_pontet"/>
      <sheetName val="QCD_avignon_pontet"/>
      <sheetName val="PSEF_avignon_pontet"/>
      <sheetName val="QMAH_borgo"/>
      <sheetName val="QCD_borgo"/>
      <sheetName val="QMAF_borgo"/>
      <sheetName val="QCPA_marseille"/>
      <sheetName val="CD_casabianda"/>
      <sheetName val="MAH_digne"/>
      <sheetName val="PSEF_digne"/>
      <sheetName val="MAH_gap"/>
      <sheetName val="MAF_gap"/>
      <sheetName val="MAH_grasse"/>
      <sheetName val="PSEF_grasse"/>
      <sheetName val="QMAH_marseille"/>
      <sheetName val="QMAF_marseille"/>
      <sheetName val="QCDF_marseille"/>
      <sheetName val="MAH_nice"/>
      <sheetName val="MAF_nice"/>
      <sheetName val="CD_salon_provence"/>
      <sheetName val="CD_tarascon"/>
      <sheetName val="QMA_toulon_farlede"/>
      <sheetName val="QCD_toulon_farlede"/>
      <sheetName val="PSEF_toulon_farlede"/>
      <sheetName val="EPM_marseille"/>
      <sheetName val="EPMF_marseille"/>
      <sheetName val="marseille_hommes"/>
      <sheetName val="marseille_femmes"/>
      <sheetName val="recap_marseille"/>
    </sheetNames>
    <sheetDataSet>
      <sheetData sheetId="33">
        <row r="12">
          <cell r="K12">
            <v>1921</v>
          </cell>
        </row>
        <row r="43">
          <cell r="K43">
            <v>6910</v>
          </cell>
        </row>
        <row r="44">
          <cell r="K44">
            <v>0</v>
          </cell>
        </row>
      </sheetData>
      <sheetData sheetId="34">
        <row r="12">
          <cell r="K12">
            <v>62</v>
          </cell>
        </row>
        <row r="43">
          <cell r="K43">
            <v>153</v>
          </cell>
        </row>
        <row r="44">
          <cell r="K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bois_darcy"/>
      <sheetName val="PSEF_bois_darcy"/>
      <sheetName val="MAH_fleury"/>
      <sheetName val="MAF_fleury"/>
      <sheetName val="qMAH_fresnes"/>
      <sheetName val="qMAF_fresnes"/>
      <sheetName val="MAH_nanterre"/>
      <sheetName val="PSEF_nanterre"/>
      <sheetName val="MAH_osny"/>
      <sheetName val="PSEF_osny"/>
      <sheetName val="MAH_paris_sante"/>
      <sheetName val="PSEF_paris_sante"/>
      <sheetName val="MAH_versailles"/>
      <sheetName val="MAF_versailles"/>
      <sheetName val="MAH_villepinte"/>
      <sheetName val="PSEF_villepinte"/>
      <sheetName val="CSLH_corbeil"/>
      <sheetName val="CSLF_corbeil"/>
      <sheetName val="CSL_gagny"/>
      <sheetName val="PSEF_gagny"/>
      <sheetName val="CSL_melun"/>
      <sheetName val="PSEF_melun"/>
      <sheetName val="qCPAH_fresnes"/>
      <sheetName val="qCPAF_fresnes"/>
      <sheetName val="QMA_meaux_chauconin"/>
      <sheetName val="PSEF_meaux_chauconin"/>
      <sheetName val="QCD_meaux_chauconin"/>
      <sheetName val="QCPA_meaux_chauconin"/>
      <sheetName val="CD_melun"/>
      <sheetName val="MC_poissy"/>
      <sheetName val="QCDH_sud_francilien"/>
      <sheetName val="QCDF_sud_francilien"/>
      <sheetName val="QMC_sud_francilien"/>
      <sheetName val="EPMH_porcheville"/>
      <sheetName val="EPMF_porcheville"/>
      <sheetName val="paris_hommes"/>
      <sheetName val="paris_femmes"/>
      <sheetName val="recap_paris"/>
    </sheetNames>
    <sheetDataSet>
      <sheetData sheetId="36">
        <row r="12">
          <cell r="K12">
            <v>4070</v>
          </cell>
        </row>
        <row r="43">
          <cell r="K43">
            <v>9769</v>
          </cell>
        </row>
        <row r="44">
          <cell r="K44">
            <v>0</v>
          </cell>
        </row>
      </sheetData>
      <sheetData sheetId="37">
        <row r="12">
          <cell r="K12">
            <v>186</v>
          </cell>
        </row>
        <row r="43">
          <cell r="K43">
            <v>335</v>
          </cell>
        </row>
        <row r="44">
          <cell r="K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angers"/>
      <sheetName val="PSEF_angers"/>
      <sheetName val="MAH_brest"/>
      <sheetName val="MAF_brest"/>
      <sheetName val="MAH_caen"/>
      <sheetName val="MAF_caen"/>
      <sheetName val="MAH_cherbourg"/>
      <sheetName val="PSEF_cherbourg"/>
      <sheetName val="MAH_coutances"/>
      <sheetName val="PSEF_coutances"/>
      <sheetName val="MAH_fontenay_lecomte"/>
      <sheetName val="PSEF_fontenay_lecomte"/>
      <sheetName val="MAH_roche_yon"/>
      <sheetName val="PSEF_roche_yon"/>
      <sheetName val="MAH_laval"/>
      <sheetName val="PSEF_laval"/>
      <sheetName val="MAH_le_mans_croisettes"/>
      <sheetName val="PSEF_le_mans_croisettes"/>
      <sheetName val="MAH_st_brieuc"/>
      <sheetName val="PSEF_st_brieuc"/>
      <sheetName val="MAH_st_malo"/>
      <sheetName val="PSEF_st_malo"/>
      <sheetName val="MAH_vannes"/>
      <sheetName val="PSEF_vannes"/>
      <sheetName val="QCD_caen"/>
      <sheetName val="QCSL_caen"/>
      <sheetName val="QMA_caen"/>
      <sheetName val="PSEF_caen"/>
      <sheetName val="QCD_lorient"/>
      <sheetName val="QMA_lorient"/>
      <sheetName val="PSEF_lorient"/>
      <sheetName val="QCD_nantes"/>
      <sheetName val="QMAH_nantes"/>
      <sheetName val="QMAF_nantes"/>
      <sheetName val="QCDF_rennes"/>
      <sheetName val="QMAF_rennes"/>
      <sheetName val="CD_argentan"/>
      <sheetName val="PSEF_argentan"/>
      <sheetName val="EPMH_orvault"/>
      <sheetName val="EPMF_orvault"/>
      <sheetName val="QMA_rennes_vezin"/>
      <sheetName val="QCD_rennes_vezin"/>
      <sheetName val="QCSL_rennes_vezin"/>
      <sheetName val="QCPA_alençon_condé"/>
      <sheetName val="QMC_alençon_condé"/>
      <sheetName val="PSEF_alençon_condé"/>
      <sheetName val="rennes_hommes"/>
      <sheetName val="rennes_femmes"/>
      <sheetName val="recap_rennes"/>
      <sheetName val="Feuil1"/>
    </sheetNames>
    <sheetDataSet>
      <sheetData sheetId="47">
        <row r="12">
          <cell r="K12">
            <v>1403</v>
          </cell>
        </row>
        <row r="43">
          <cell r="K43">
            <v>5359</v>
          </cell>
        </row>
        <row r="44">
          <cell r="K44">
            <v>0</v>
          </cell>
        </row>
      </sheetData>
      <sheetData sheetId="48">
        <row r="12">
          <cell r="K12">
            <v>68</v>
          </cell>
        </row>
        <row r="43">
          <cell r="K43">
            <v>347</v>
          </cell>
        </row>
        <row r="44">
          <cell r="K4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bar_le_duc"/>
      <sheetName val="MAH_colmar"/>
      <sheetName val="MAH_epinal"/>
      <sheetName val="MAH_mulhouse"/>
      <sheetName val="MAH_sarreguemines"/>
      <sheetName val="MAH_strasbourg"/>
      <sheetName val="CSLH_maxeville"/>
      <sheetName val="CSL_briey"/>
      <sheetName val="CSLH_souffelweyersheim"/>
      <sheetName val="QMAH_metzqueuleu"/>
      <sheetName val="QCPA_metzqueuleu"/>
      <sheetName val="CD_ecrouves"/>
      <sheetName val="CD_montmedy"/>
      <sheetName val="CD_oermingen"/>
      <sheetName val="CD_st_mihiel"/>
      <sheetName val="CD_toul"/>
      <sheetName val="MC_ensisheim"/>
      <sheetName val="MAH_besancon"/>
      <sheetName val="MAH_montbeliard"/>
      <sheetName val="MAH_lure"/>
      <sheetName val="MAH_vesoul"/>
      <sheetName val="MAH_belfort"/>
      <sheetName val="CSLH_besancon"/>
      <sheetName val="MAH_lons"/>
      <sheetName val="QMAH_nancy_maxeville"/>
      <sheetName val="QCD_nancy_maxeville"/>
      <sheetName val="PSEF_bar_le_duc"/>
      <sheetName val="PSEF_colmar"/>
      <sheetName val="MAF_epinal"/>
      <sheetName val="MAF_mulhouse"/>
      <sheetName val="PSEF_sarreguemines"/>
      <sheetName val="MAF_strasbourg"/>
      <sheetName val="PSEF_briey"/>
      <sheetName val="CSLF_maxeville"/>
      <sheetName val="CSLF_souffelweyersheim"/>
      <sheetName val="QMAF_metzqueuleu"/>
      <sheetName val="PSEF_metzqueuleu"/>
      <sheetName val="PSEF_besancon"/>
      <sheetName val="PSEF_montbeliard"/>
      <sheetName val="PSEF_lure"/>
      <sheetName val="CSLF_besancon"/>
      <sheetName val="PSEF_vesoul"/>
      <sheetName val="PSEF_belfort"/>
      <sheetName val="PSEF_lons"/>
      <sheetName val="QMAF_nancy_maxeville"/>
      <sheetName val="strasbourg_hommes"/>
      <sheetName val="strasbourg_femmes"/>
      <sheetName val="recap_strasbourg"/>
      <sheetName val="Graph1"/>
    </sheetNames>
    <sheetDataSet>
      <sheetData sheetId="46">
        <row r="12">
          <cell r="K12">
            <v>1260</v>
          </cell>
        </row>
        <row r="43">
          <cell r="K43">
            <v>5037</v>
          </cell>
        </row>
        <row r="44">
          <cell r="K44">
            <v>0</v>
          </cell>
        </row>
      </sheetData>
      <sheetData sheetId="47">
        <row r="12">
          <cell r="K12">
            <v>62</v>
          </cell>
        </row>
        <row r="43">
          <cell r="K43">
            <v>142</v>
          </cell>
        </row>
        <row r="44">
          <cell r="K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albi"/>
      <sheetName val="MAH_cahors"/>
      <sheetName val="MAH_carcassonne"/>
      <sheetName val="MAH_foix"/>
      <sheetName val="MAH_mende"/>
      <sheetName val="MAH_montauban"/>
      <sheetName val="MAH_nimes"/>
      <sheetName val="MAH_rodez"/>
      <sheetName val="MAH_tarbes"/>
      <sheetName val="qMAH_toulouse_seysses"/>
      <sheetName val="MAH_villeneuve_maguelonne"/>
      <sheetName val="CSLH_montpellier"/>
      <sheetName val="qCSLH_toulouse_seysses"/>
      <sheetName val="EMPH_lavaur"/>
      <sheetName val="QCD_lannemezan"/>
      <sheetName val="QMC_lannemezan"/>
      <sheetName val="QMAH_perpignan"/>
      <sheetName val="QCD_perpignan"/>
      <sheetName val="CD_muret"/>
      <sheetName val="QMAH_béziers"/>
      <sheetName val="QCDH_béziers"/>
      <sheetName val="CD_st_sulpice"/>
      <sheetName val="PSEF_albi"/>
      <sheetName val="PSEF_cahors"/>
      <sheetName val="PSEF_carcassonne"/>
      <sheetName val="PSEF_foix"/>
      <sheetName val="PSEF_mende"/>
      <sheetName val="PSEF_montauban"/>
      <sheetName val="MAF_nimes"/>
      <sheetName val="PSEF_rodez"/>
      <sheetName val="PSEF_tarbes"/>
      <sheetName val="qMAF_toulouse_seysses"/>
      <sheetName val="PSEF_villeneuve_maguelonne"/>
      <sheetName val="CSLF_montpellier"/>
      <sheetName val="qCSLF_toulouse_seysses"/>
      <sheetName val="EPMF_lavaur"/>
      <sheetName val="PSEF_CP_béziers"/>
      <sheetName val="QMAF_perpignan"/>
      <sheetName val="toulouse_hommes"/>
      <sheetName val="toulouse_femmes"/>
      <sheetName val="recap_toulouse"/>
    </sheetNames>
    <sheetDataSet>
      <sheetData sheetId="39">
        <row r="12">
          <cell r="K12">
            <v>1496</v>
          </cell>
        </row>
        <row r="43">
          <cell r="K43">
            <v>4340</v>
          </cell>
        </row>
        <row r="44">
          <cell r="K44">
            <v>0</v>
          </cell>
        </row>
      </sheetData>
      <sheetData sheetId="40">
        <row r="12">
          <cell r="K12">
            <v>55</v>
          </cell>
        </row>
        <row r="43">
          <cell r="K43">
            <v>120</v>
          </cell>
        </row>
        <row r="44">
          <cell r="K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SheetLayoutView="75" zoomScalePageLayoutView="0" workbookViewId="0" topLeftCell="A1">
      <selection activeCell="D41" sqref="D41"/>
    </sheetView>
  </sheetViews>
  <sheetFormatPr defaultColWidth="11.00390625" defaultRowHeight="12.75"/>
  <cols>
    <col min="1" max="16384" width="11.00390625" style="65" customWidth="1"/>
  </cols>
  <sheetData>
    <row r="1" spans="1:21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ht="25.5" customHeight="1">
      <c r="A29" s="469" t="s">
        <v>63</v>
      </c>
      <c r="B29" s="469"/>
      <c r="C29" s="469"/>
      <c r="D29" s="469"/>
      <c r="E29" s="469"/>
      <c r="F29" s="469"/>
      <c r="G29" s="469"/>
      <c r="H29" s="46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ht="25.5" customHeight="1">
      <c r="A30" s="469" t="s">
        <v>64</v>
      </c>
      <c r="B30" s="469"/>
      <c r="C30" s="469"/>
      <c r="D30" s="469"/>
      <c r="E30" s="469"/>
      <c r="F30" s="469"/>
      <c r="G30" s="469"/>
      <c r="H30" s="46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25.5" customHeight="1">
      <c r="A31" s="469" t="s">
        <v>65</v>
      </c>
      <c r="B31" s="469"/>
      <c r="C31" s="469"/>
      <c r="D31" s="469"/>
      <c r="E31" s="469"/>
      <c r="F31" s="469"/>
      <c r="G31" s="469"/>
      <c r="H31" s="46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2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27.75" customHeight="1">
      <c r="A33" s="471" t="s">
        <v>281</v>
      </c>
      <c r="B33" s="471"/>
      <c r="C33" s="471"/>
      <c r="D33" s="471"/>
      <c r="E33" s="471"/>
      <c r="F33" s="471"/>
      <c r="G33" s="471"/>
      <c r="H33" s="471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27.75" customHeight="1">
      <c r="A34" s="470" t="s">
        <v>282</v>
      </c>
      <c r="B34" s="470"/>
      <c r="C34" s="470"/>
      <c r="D34" s="470"/>
      <c r="E34" s="470"/>
      <c r="F34" s="470"/>
      <c r="G34" s="470"/>
      <c r="H34" s="470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1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2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1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18.75">
      <c r="A64" s="112" t="s">
        <v>70</v>
      </c>
      <c r="B64" s="64"/>
      <c r="C64" s="64"/>
      <c r="D64" s="64"/>
      <c r="E64" s="64"/>
      <c r="F64" s="64"/>
      <c r="G64" s="64"/>
      <c r="H64" s="97" t="s">
        <v>278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8.75">
      <c r="A65" s="9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18.75">
      <c r="A66" s="91" t="s">
        <v>233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1:21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1:21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1:21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1:21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</sheetData>
  <sheetProtection/>
  <mergeCells count="5">
    <mergeCell ref="A29:H29"/>
    <mergeCell ref="A30:H30"/>
    <mergeCell ref="A31:H31"/>
    <mergeCell ref="A34:H34"/>
    <mergeCell ref="A33:H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3">
      <selection activeCell="B29" sqref="B29"/>
    </sheetView>
  </sheetViews>
  <sheetFormatPr defaultColWidth="11.00390625" defaultRowHeight="12.75"/>
  <cols>
    <col min="1" max="1" width="18.625" style="83" customWidth="1"/>
    <col min="2" max="2" width="11.125" style="83" customWidth="1"/>
    <col min="3" max="3" width="9.75390625" style="83" customWidth="1"/>
    <col min="4" max="4" width="11.75390625" style="83" customWidth="1"/>
    <col min="5" max="5" width="9.75390625" style="83" customWidth="1"/>
    <col min="6" max="6" width="12.25390625" style="83" customWidth="1"/>
    <col min="7" max="7" width="10.75390625" style="283" customWidth="1"/>
    <col min="8" max="8" width="9.75390625" style="83" customWidth="1"/>
    <col min="9" max="9" width="9.75390625" style="284" customWidth="1"/>
    <col min="10" max="16384" width="11.00390625" style="67" customWidth="1"/>
  </cols>
  <sheetData>
    <row r="1" spans="1:22" ht="20.25">
      <c r="A1" s="257" t="s">
        <v>34</v>
      </c>
      <c r="B1" s="258" t="s">
        <v>238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90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47.25">
      <c r="A4" s="285"/>
      <c r="B4" s="293" t="s">
        <v>40</v>
      </c>
      <c r="C4" s="292" t="s">
        <v>214</v>
      </c>
      <c r="D4" s="293" t="s">
        <v>41</v>
      </c>
      <c r="E4" s="292" t="s">
        <v>214</v>
      </c>
      <c r="F4" s="293" t="s">
        <v>60</v>
      </c>
      <c r="G4" s="293" t="s">
        <v>28</v>
      </c>
      <c r="H4" s="292" t="s">
        <v>214</v>
      </c>
      <c r="I4" s="294" t="s">
        <v>91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283</v>
      </c>
      <c r="B5" s="98">
        <f>'[11]ensemble'!$AG$54</f>
        <v>63973</v>
      </c>
      <c r="C5" s="255">
        <f>(($B$5-$B$6)/$B$6)*100</f>
        <v>-2.686380991496676</v>
      </c>
      <c r="D5" s="298">
        <f>SUM('[11]ensemble'!$AG$55:$AG$56,'[11]ensemble'!$AG$58:$AG$62)</f>
        <v>14219</v>
      </c>
      <c r="E5" s="255">
        <f>(($D$5-$D$6)/$D$6)*100</f>
        <v>-3.7761385937605736</v>
      </c>
      <c r="F5" s="98">
        <f>'[11]ensemble'!$AG$57</f>
        <v>171</v>
      </c>
      <c r="G5" s="298">
        <f>B5+D5+F5</f>
        <v>78363</v>
      </c>
      <c r="H5" s="255">
        <f>(($G$5-$G$6)/$G$6)*100</f>
        <v>-2.895910780669145</v>
      </c>
      <c r="I5" s="256">
        <f>(D5/G5)*100</f>
        <v>18.145042941183977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279</v>
      </c>
      <c r="B6" s="250">
        <v>65739</v>
      </c>
      <c r="C6" s="247">
        <v>1.8246309691609488</v>
      </c>
      <c r="D6" s="251">
        <v>14777</v>
      </c>
      <c r="E6" s="247">
        <v>4.114704431762136</v>
      </c>
      <c r="F6" s="252">
        <v>184</v>
      </c>
      <c r="G6" s="251">
        <v>80700</v>
      </c>
      <c r="H6" s="247">
        <v>2.155778067521551</v>
      </c>
      <c r="I6" s="248">
        <v>18.311028500619578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276</v>
      </c>
      <c r="B7" s="250">
        <v>64561</v>
      </c>
      <c r="C7" s="247">
        <v>2.5152039633517</v>
      </c>
      <c r="D7" s="251">
        <v>14193</v>
      </c>
      <c r="E7" s="247">
        <v>4.506295559973492</v>
      </c>
      <c r="F7" s="252">
        <v>243</v>
      </c>
      <c r="G7" s="251">
        <v>78997</v>
      </c>
      <c r="H7" s="247">
        <v>2.863355816557723</v>
      </c>
      <c r="I7" s="248">
        <v>17.96650505715407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274</v>
      </c>
      <c r="B8" s="250">
        <v>62977</v>
      </c>
      <c r="C8" s="247">
        <v>0.7922281617105725</v>
      </c>
      <c r="D8" s="289">
        <v>13581</v>
      </c>
      <c r="E8" s="247">
        <v>-0.9192383453709784</v>
      </c>
      <c r="F8" s="252">
        <v>240</v>
      </c>
      <c r="G8" s="289">
        <v>76798</v>
      </c>
      <c r="H8" s="247">
        <v>0.5117332181606397</v>
      </c>
      <c r="I8" s="248">
        <v>17.684054272246673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272</v>
      </c>
      <c r="B9" s="105">
        <v>62482</v>
      </c>
      <c r="C9" s="104">
        <v>-3.345966432051976</v>
      </c>
      <c r="D9" s="377">
        <v>13707</v>
      </c>
      <c r="E9" s="104">
        <v>2.5435774668960875</v>
      </c>
      <c r="F9" s="100">
        <v>218</v>
      </c>
      <c r="G9" s="377">
        <v>76407</v>
      </c>
      <c r="H9" s="104">
        <v>-2.370243540926631</v>
      </c>
      <c r="I9" s="106">
        <v>17.939455809022732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270</v>
      </c>
      <c r="B10" s="250">
        <v>64645</v>
      </c>
      <c r="C10" s="247">
        <v>0.7826263193177743</v>
      </c>
      <c r="D10" s="252">
        <v>13367</v>
      </c>
      <c r="E10" s="247">
        <v>1.1655188072352984</v>
      </c>
      <c r="F10" s="252">
        <v>250</v>
      </c>
      <c r="G10" s="252">
        <v>78262</v>
      </c>
      <c r="H10" s="247">
        <v>0.8686910346960871</v>
      </c>
      <c r="I10" s="248">
        <v>17.07980884720554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268</v>
      </c>
      <c r="B11" s="250">
        <v>64143</v>
      </c>
      <c r="C11" s="247">
        <v>5.486210469189403</v>
      </c>
      <c r="D11" s="289">
        <v>13213</v>
      </c>
      <c r="E11" s="247">
        <v>3.8676204700888297</v>
      </c>
      <c r="F11" s="252">
        <v>232</v>
      </c>
      <c r="G11" s="289">
        <v>77588</v>
      </c>
      <c r="H11" s="247">
        <v>5.161290322580645</v>
      </c>
      <c r="I11" s="248">
        <v>17.029695313708302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266</v>
      </c>
      <c r="B12" s="250">
        <v>60807</v>
      </c>
      <c r="C12" s="247">
        <v>1.9140199446911925</v>
      </c>
      <c r="D12" s="251">
        <v>12721</v>
      </c>
      <c r="E12" s="247">
        <v>2.1602955348538386</v>
      </c>
      <c r="F12" s="252">
        <v>252</v>
      </c>
      <c r="G12" s="251">
        <v>73780</v>
      </c>
      <c r="H12" s="247">
        <v>2.0103420623289</v>
      </c>
      <c r="I12" s="248">
        <v>17.241799945784766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264</v>
      </c>
      <c r="B13" s="105">
        <v>59665</v>
      </c>
      <c r="C13" s="104">
        <v>-1.0891548688703956</v>
      </c>
      <c r="D13" s="107">
        <v>12452</v>
      </c>
      <c r="E13" s="104">
        <v>-2.8174510263014128</v>
      </c>
      <c r="F13" s="100">
        <v>209</v>
      </c>
      <c r="G13" s="107">
        <v>72326</v>
      </c>
      <c r="H13" s="104">
        <v>-1.3557010365521003</v>
      </c>
      <c r="I13" s="106">
        <v>17.216491994580096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262</v>
      </c>
      <c r="B14" s="250">
        <v>60322</v>
      </c>
      <c r="C14" s="247">
        <v>1.9865758195681944</v>
      </c>
      <c r="D14" s="251">
        <v>12813</v>
      </c>
      <c r="E14" s="247">
        <v>2.430250219841714</v>
      </c>
      <c r="F14" s="252">
        <v>185</v>
      </c>
      <c r="G14" s="251">
        <v>73320</v>
      </c>
      <c r="H14" s="247">
        <v>1.956530808059739</v>
      </c>
      <c r="I14" s="248">
        <v>17.47545008183306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260</v>
      </c>
      <c r="B15" s="250">
        <v>59147</v>
      </c>
      <c r="C15" s="247">
        <v>7.477467655182439</v>
      </c>
      <c r="D15" s="251">
        <v>12509</v>
      </c>
      <c r="E15" s="247">
        <v>6.305770374776919</v>
      </c>
      <c r="F15" s="252">
        <v>257</v>
      </c>
      <c r="G15" s="251">
        <v>71913</v>
      </c>
      <c r="H15" s="247">
        <v>7.372900335946249</v>
      </c>
      <c r="I15" s="248">
        <v>17.394629621904244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258</v>
      </c>
      <c r="B16" s="250">
        <v>55032</v>
      </c>
      <c r="C16" s="247">
        <v>0.06000109092892598</v>
      </c>
      <c r="D16" s="251">
        <v>11767</v>
      </c>
      <c r="E16" s="247">
        <v>-0.050964070330417055</v>
      </c>
      <c r="F16" s="252">
        <v>176</v>
      </c>
      <c r="G16" s="251">
        <v>66975</v>
      </c>
      <c r="H16" s="247">
        <v>0.0747104968248039</v>
      </c>
      <c r="I16" s="248">
        <v>17.5692422545726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256</v>
      </c>
      <c r="B17" s="105">
        <v>54999</v>
      </c>
      <c r="C17" s="104">
        <v>-2.7650584304227146</v>
      </c>
      <c r="D17" s="107">
        <v>11773</v>
      </c>
      <c r="E17" s="104">
        <v>-1.64578111946533</v>
      </c>
      <c r="F17" s="100">
        <v>153</v>
      </c>
      <c r="G17" s="107">
        <v>66925</v>
      </c>
      <c r="H17" s="104">
        <v>-2.525524694504726</v>
      </c>
      <c r="I17" s="106">
        <v>17.591333582368325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254</v>
      </c>
      <c r="B18" s="250">
        <v>56563</v>
      </c>
      <c r="C18" s="247">
        <v>1.34922056979036</v>
      </c>
      <c r="D18" s="251">
        <v>11970</v>
      </c>
      <c r="E18" s="247">
        <v>1.1748795537148171</v>
      </c>
      <c r="F18" s="252">
        <v>126</v>
      </c>
      <c r="G18" s="251">
        <v>68659</v>
      </c>
      <c r="H18" s="247">
        <v>1.33122776982452</v>
      </c>
      <c r="I18" s="248">
        <v>17.433985347878647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252</v>
      </c>
      <c r="B19" s="250">
        <v>55810</v>
      </c>
      <c r="C19" s="247">
        <v>2.688181935270198</v>
      </c>
      <c r="D19" s="251">
        <v>11831</v>
      </c>
      <c r="E19" s="247">
        <v>1.5362169584620666</v>
      </c>
      <c r="F19" s="252">
        <v>116</v>
      </c>
      <c r="G19" s="251">
        <v>67757</v>
      </c>
      <c r="H19" s="247">
        <v>2.523869327724735</v>
      </c>
      <c r="I19" s="248">
        <v>17.460926546334697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250</v>
      </c>
      <c r="B20" s="250">
        <v>54349</v>
      </c>
      <c r="C20" s="247">
        <v>0.09023941068139962</v>
      </c>
      <c r="D20" s="251">
        <v>11652</v>
      </c>
      <c r="E20" s="247">
        <v>-2.305692965540371</v>
      </c>
      <c r="F20" s="252">
        <v>88</v>
      </c>
      <c r="G20" s="251">
        <v>66089</v>
      </c>
      <c r="H20" s="247">
        <v>-0.3287737342965298</v>
      </c>
      <c r="I20" s="248">
        <v>17.630770627487177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4" t="s">
        <v>247</v>
      </c>
      <c r="B21" s="105">
        <v>54300</v>
      </c>
      <c r="C21" s="104">
        <v>-3.6653301635737856</v>
      </c>
      <c r="D21" s="107">
        <v>11927</v>
      </c>
      <c r="E21" s="104">
        <v>-1.1028192371475953</v>
      </c>
      <c r="F21" s="100">
        <v>80</v>
      </c>
      <c r="G21" s="107">
        <v>66307</v>
      </c>
      <c r="H21" s="104">
        <v>-3.2268892845675587</v>
      </c>
      <c r="I21" s="106">
        <v>17.98754279337023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5" t="s">
        <v>213</v>
      </c>
      <c r="B22" s="69"/>
      <c r="C22" s="69"/>
      <c r="D22" s="69"/>
      <c r="E22" s="69"/>
      <c r="F22" s="69"/>
      <c r="G22" s="296"/>
      <c r="H22" s="69"/>
      <c r="I22" s="297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0:22" ht="12.75"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35</v>
      </c>
      <c r="B25" s="258" t="s">
        <v>239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90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7.25" customHeight="1">
      <c r="A28" s="299"/>
      <c r="B28" s="286" t="s">
        <v>61</v>
      </c>
      <c r="C28" s="287" t="s">
        <v>214</v>
      </c>
      <c r="D28" s="286" t="s">
        <v>62</v>
      </c>
      <c r="E28" s="287" t="s">
        <v>214</v>
      </c>
      <c r="F28" s="286" t="s">
        <v>60</v>
      </c>
      <c r="G28" s="286" t="s">
        <v>28</v>
      </c>
      <c r="H28" s="287" t="s">
        <v>214</v>
      </c>
      <c r="I28" s="288" t="s">
        <v>92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283</v>
      </c>
      <c r="B29" s="107">
        <f>'[11]femmes'!$AG$54</f>
        <v>2082</v>
      </c>
      <c r="C29" s="104">
        <f>(($B$29-$B$30)/$B$30)*100</f>
        <v>-4.88807674737323</v>
      </c>
      <c r="D29" s="107">
        <f>SUM('[11]femmes'!$AG$55:$AG$56,'[11]femmes'!$AG$58:$AG$62)</f>
        <v>630</v>
      </c>
      <c r="E29" s="104">
        <f>(($D$29-$D$30)/$D$30)*100</f>
        <v>-3.374233128834356</v>
      </c>
      <c r="F29" s="100">
        <f>'[11]femmes'!$AG$57</f>
        <v>12</v>
      </c>
      <c r="G29" s="108">
        <f>B29+D29+F29</f>
        <v>2724</v>
      </c>
      <c r="H29" s="104">
        <f>(($G$29-$G$30)/$G$30)*100</f>
        <v>-4.755244755244755</v>
      </c>
      <c r="I29" s="106">
        <f>(D29/G29)*100</f>
        <v>23.127753303964756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279</v>
      </c>
      <c r="B30" s="251">
        <v>2189</v>
      </c>
      <c r="C30" s="247">
        <v>0.41284403669724773</v>
      </c>
      <c r="D30" s="251">
        <v>652</v>
      </c>
      <c r="E30" s="247">
        <v>9.949409780775717</v>
      </c>
      <c r="F30" s="252">
        <v>19</v>
      </c>
      <c r="G30" s="291">
        <v>2860</v>
      </c>
      <c r="H30" s="247">
        <v>2.4355300859598854</v>
      </c>
      <c r="I30" s="248">
        <v>22.797202797202797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276</v>
      </c>
      <c r="B31" s="251">
        <v>2180</v>
      </c>
      <c r="C31" s="247">
        <v>2.539981185324553</v>
      </c>
      <c r="D31" s="251">
        <v>593</v>
      </c>
      <c r="E31" s="247">
        <v>1.8900343642611683</v>
      </c>
      <c r="F31" s="252">
        <v>19</v>
      </c>
      <c r="G31" s="291">
        <v>2792</v>
      </c>
      <c r="H31" s="247">
        <v>2.2336140607835957</v>
      </c>
      <c r="I31" s="248">
        <v>21.23925501432665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274</v>
      </c>
      <c r="B32" s="251">
        <v>2126</v>
      </c>
      <c r="C32" s="247">
        <v>1.4797136038186158</v>
      </c>
      <c r="D32" s="251">
        <v>582</v>
      </c>
      <c r="E32" s="247">
        <v>-2.1848739495798317</v>
      </c>
      <c r="F32" s="252">
        <v>23</v>
      </c>
      <c r="G32" s="291">
        <v>2731</v>
      </c>
      <c r="H32" s="247">
        <v>0.9238728750923874</v>
      </c>
      <c r="I32" s="248">
        <v>21.31087513731234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272</v>
      </c>
      <c r="B33" s="107">
        <v>2095</v>
      </c>
      <c r="C33" s="104">
        <v>-5.160706201901313</v>
      </c>
      <c r="D33" s="107">
        <v>595</v>
      </c>
      <c r="E33" s="104">
        <v>-1.6528925619834711</v>
      </c>
      <c r="F33" s="100">
        <v>16</v>
      </c>
      <c r="G33" s="108">
        <v>2706</v>
      </c>
      <c r="H33" s="104">
        <v>-4.71830985915493</v>
      </c>
      <c r="I33" s="106">
        <v>21.988174427198818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270</v>
      </c>
      <c r="B34" s="251">
        <v>2209</v>
      </c>
      <c r="C34" s="247">
        <v>0.9597806215722121</v>
      </c>
      <c r="D34" s="251">
        <v>605</v>
      </c>
      <c r="E34" s="247">
        <v>3.0664395229982966</v>
      </c>
      <c r="F34" s="252">
        <v>26</v>
      </c>
      <c r="G34" s="291">
        <v>2840</v>
      </c>
      <c r="H34" s="247">
        <v>1.1756323477021733</v>
      </c>
      <c r="I34" s="248">
        <v>21.30281690140845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268</v>
      </c>
      <c r="B35" s="251">
        <v>2188</v>
      </c>
      <c r="C35" s="247">
        <v>7.942772570300938</v>
      </c>
      <c r="D35" s="251">
        <v>587</v>
      </c>
      <c r="E35" s="247">
        <v>2.8021015761821366</v>
      </c>
      <c r="F35" s="252">
        <v>32</v>
      </c>
      <c r="G35" s="291">
        <v>2807</v>
      </c>
      <c r="H35" s="247">
        <v>7.0148684712161655</v>
      </c>
      <c r="I35" s="248">
        <v>20.912005700035625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266</v>
      </c>
      <c r="B36" s="251">
        <v>2027</v>
      </c>
      <c r="C36" s="247">
        <v>2.0130850528434827</v>
      </c>
      <c r="D36" s="251">
        <v>571</v>
      </c>
      <c r="E36" s="247">
        <v>4.197080291970803</v>
      </c>
      <c r="F36" s="252">
        <v>25</v>
      </c>
      <c r="G36" s="291">
        <v>2623</v>
      </c>
      <c r="H36" s="247">
        <v>2.6614481409001955</v>
      </c>
      <c r="I36" s="248">
        <v>21.768966831871904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264</v>
      </c>
      <c r="B37" s="107">
        <v>1987</v>
      </c>
      <c r="C37" s="104">
        <v>0.9654471544715447</v>
      </c>
      <c r="D37" s="107">
        <v>548</v>
      </c>
      <c r="E37" s="104">
        <v>-1.083032490974729</v>
      </c>
      <c r="F37" s="100">
        <v>20</v>
      </c>
      <c r="G37" s="108">
        <v>2555</v>
      </c>
      <c r="H37" s="104">
        <v>0.5509641873278237</v>
      </c>
      <c r="I37" s="106">
        <v>21.448140900195696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262</v>
      </c>
      <c r="B38" s="251">
        <v>1968</v>
      </c>
      <c r="C38" s="247">
        <v>5.072076882007474</v>
      </c>
      <c r="D38" s="251">
        <v>554</v>
      </c>
      <c r="E38" s="247">
        <v>8.840864440078585</v>
      </c>
      <c r="F38" s="252">
        <v>19</v>
      </c>
      <c r="G38" s="291">
        <v>2541</v>
      </c>
      <c r="H38" s="247">
        <v>3.418803418803419</v>
      </c>
      <c r="I38" s="248">
        <v>21.802439984258164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260</v>
      </c>
      <c r="B39" s="251">
        <v>1873</v>
      </c>
      <c r="C39" s="247">
        <v>5.402363534046145</v>
      </c>
      <c r="D39" s="251">
        <v>509</v>
      </c>
      <c r="E39" s="247">
        <v>8.297872340425531</v>
      </c>
      <c r="F39" s="252">
        <v>75</v>
      </c>
      <c r="G39" s="291">
        <v>2457</v>
      </c>
      <c r="H39" s="247">
        <v>8.572691117984977</v>
      </c>
      <c r="I39" s="248">
        <v>20.716320716320716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258</v>
      </c>
      <c r="B40" s="251">
        <v>1777</v>
      </c>
      <c r="C40" s="247">
        <v>-3.8939967550027044</v>
      </c>
      <c r="D40" s="251">
        <v>470</v>
      </c>
      <c r="E40" s="247">
        <v>-0.423728813559322</v>
      </c>
      <c r="F40" s="252">
        <v>16</v>
      </c>
      <c r="G40" s="291">
        <v>2263</v>
      </c>
      <c r="H40" s="247">
        <v>-3.125</v>
      </c>
      <c r="I40" s="248">
        <v>20.7688908528502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256</v>
      </c>
      <c r="B41" s="107">
        <v>1849</v>
      </c>
      <c r="C41" s="104">
        <v>-0.9110396570203645</v>
      </c>
      <c r="D41" s="107">
        <v>472</v>
      </c>
      <c r="E41" s="104">
        <v>3.9647577092511015</v>
      </c>
      <c r="F41" s="100">
        <v>15</v>
      </c>
      <c r="G41" s="108">
        <v>2336</v>
      </c>
      <c r="H41" s="104">
        <v>0.21450021450021448</v>
      </c>
      <c r="I41" s="106">
        <v>20.205479452054796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254</v>
      </c>
      <c r="B42" s="251">
        <v>1866</v>
      </c>
      <c r="C42" s="247">
        <v>1.800327332242226</v>
      </c>
      <c r="D42" s="251">
        <v>454</v>
      </c>
      <c r="E42" s="247">
        <v>-7.346938775510205</v>
      </c>
      <c r="F42" s="252">
        <v>11</v>
      </c>
      <c r="G42" s="291">
        <v>2331</v>
      </c>
      <c r="H42" s="247">
        <v>0.21496130696474636</v>
      </c>
      <c r="I42" s="248">
        <v>19.47661947661948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252</v>
      </c>
      <c r="B43" s="251">
        <v>1833</v>
      </c>
      <c r="C43" s="247">
        <v>2.861952861952862</v>
      </c>
      <c r="D43" s="251">
        <v>490</v>
      </c>
      <c r="E43" s="247">
        <v>0.2044989775051125</v>
      </c>
      <c r="F43" s="252">
        <v>3</v>
      </c>
      <c r="G43" s="291">
        <v>2326</v>
      </c>
      <c r="H43" s="247">
        <v>2.241758241758242</v>
      </c>
      <c r="I43" s="248">
        <v>21.066208082545142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250</v>
      </c>
      <c r="B44" s="251">
        <v>1782</v>
      </c>
      <c r="C44" s="247">
        <v>-1</v>
      </c>
      <c r="D44" s="251">
        <v>489</v>
      </c>
      <c r="E44" s="247">
        <v>-5.048543689320388</v>
      </c>
      <c r="F44" s="252">
        <v>4</v>
      </c>
      <c r="G44" s="291">
        <v>2275</v>
      </c>
      <c r="H44" s="247">
        <v>-1.981904351572598</v>
      </c>
      <c r="I44" s="248">
        <v>21.494505494505496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247</v>
      </c>
      <c r="B45" s="107">
        <v>1800</v>
      </c>
      <c r="C45" s="104">
        <v>-2.912621359223301</v>
      </c>
      <c r="D45" s="107">
        <v>515</v>
      </c>
      <c r="E45" s="104">
        <v>-10.278745644599303</v>
      </c>
      <c r="F45" s="100">
        <v>6</v>
      </c>
      <c r="G45" s="108">
        <v>2321</v>
      </c>
      <c r="H45" s="104">
        <v>-4.603370324702015</v>
      </c>
      <c r="I45" s="106">
        <v>22.18871176217148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213</v>
      </c>
      <c r="B46" s="69"/>
      <c r="C46" s="69"/>
      <c r="D46" s="69"/>
      <c r="E46" s="69"/>
      <c r="F46" s="69"/>
      <c r="G46" s="296"/>
      <c r="H46" s="69"/>
      <c r="I46" s="297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0:22" ht="12.75"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0:22" ht="12.75"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9" r:id="rId1"/>
  <headerFooter alignWithMargins="0">
    <oddFooter>&amp;C&amp;16page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zoomScaleSheetLayoutView="75" zoomScalePageLayoutView="0" workbookViewId="0" topLeftCell="A22">
      <selection activeCell="A30" sqref="A30"/>
    </sheetView>
  </sheetViews>
  <sheetFormatPr defaultColWidth="11.00390625" defaultRowHeight="12.75"/>
  <cols>
    <col min="1" max="1" width="18.625" style="83" customWidth="1"/>
    <col min="2" max="2" width="12.00390625" style="83" customWidth="1"/>
    <col min="3" max="3" width="9.00390625" style="83" customWidth="1"/>
    <col min="4" max="4" width="12.00390625" style="83" customWidth="1"/>
    <col min="5" max="5" width="9.00390625" style="83" customWidth="1"/>
    <col min="6" max="6" width="12.00390625" style="83" customWidth="1"/>
    <col min="7" max="7" width="9.00390625" style="83" customWidth="1"/>
    <col min="8" max="8" width="11.00390625" style="83" customWidth="1"/>
    <col min="9" max="16384" width="11.00390625" style="67" customWidth="1"/>
  </cols>
  <sheetData>
    <row r="1" spans="1:22" ht="20.25">
      <c r="A1" s="257" t="s">
        <v>36</v>
      </c>
      <c r="B1" s="258" t="s">
        <v>238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89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9:22" ht="12.75"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4.5">
      <c r="A4" s="285"/>
      <c r="B4" s="286" t="s">
        <v>58</v>
      </c>
      <c r="C4" s="287" t="s">
        <v>214</v>
      </c>
      <c r="D4" s="286" t="s">
        <v>177</v>
      </c>
      <c r="E4" s="287" t="s">
        <v>214</v>
      </c>
      <c r="F4" s="300" t="s">
        <v>28</v>
      </c>
      <c r="G4" s="287" t="s">
        <v>214</v>
      </c>
      <c r="H4" s="288" t="s">
        <v>175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283</v>
      </c>
      <c r="B5" s="98">
        <f>'[11]ensemble'!$K$12</f>
        <v>16795</v>
      </c>
      <c r="C5" s="255">
        <f>(($B$5-$B$6)/$B$6)*100</f>
        <v>-3.0199792123801825</v>
      </c>
      <c r="D5" s="98">
        <f>SUM('[11]ensemble'!$K$43:$K$44)</f>
        <v>61568</v>
      </c>
      <c r="E5" s="255">
        <f>(($D$5-$D$6)/$D$6)*100</f>
        <v>-2.862011296582626</v>
      </c>
      <c r="F5" s="98">
        <f>D5+B5</f>
        <v>78363</v>
      </c>
      <c r="G5" s="255">
        <f>(($F$5-$F$6)/$F$6)*100</f>
        <v>-2.895910780669145</v>
      </c>
      <c r="H5" s="99">
        <f>(B5/F5)*100</f>
        <v>21.432308615035154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279</v>
      </c>
      <c r="B6" s="250">
        <v>17318</v>
      </c>
      <c r="C6" s="247">
        <v>0.8854712804380752</v>
      </c>
      <c r="D6" s="252">
        <v>63382</v>
      </c>
      <c r="E6" s="247">
        <v>2.508450453655933</v>
      </c>
      <c r="F6" s="252">
        <v>80700</v>
      </c>
      <c r="G6" s="247">
        <v>2.155778067521551</v>
      </c>
      <c r="H6" s="301">
        <v>21.459727385377946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276</v>
      </c>
      <c r="B7" s="250">
        <v>17166</v>
      </c>
      <c r="C7" s="247">
        <v>4.327215266804425</v>
      </c>
      <c r="D7" s="252">
        <v>61831</v>
      </c>
      <c r="E7" s="247">
        <v>2.4642052233859206</v>
      </c>
      <c r="F7" s="252">
        <v>78997</v>
      </c>
      <c r="G7" s="247">
        <v>2.863355816557723</v>
      </c>
      <c r="H7" s="301">
        <v>21.729939111611834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274</v>
      </c>
      <c r="B8" s="250">
        <v>16454</v>
      </c>
      <c r="C8" s="247">
        <v>-2.7253916642033698</v>
      </c>
      <c r="D8" s="252">
        <v>60344</v>
      </c>
      <c r="E8" s="247">
        <v>1.4321253277751629</v>
      </c>
      <c r="F8" s="252">
        <v>76798</v>
      </c>
      <c r="G8" s="247">
        <v>0.5117332181606397</v>
      </c>
      <c r="H8" s="301">
        <v>21.425037110341417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272</v>
      </c>
      <c r="B9" s="105">
        <v>16915</v>
      </c>
      <c r="C9" s="104">
        <v>-1.3012020072353834</v>
      </c>
      <c r="D9" s="100">
        <v>59492</v>
      </c>
      <c r="E9" s="104">
        <v>-2.66998233099928</v>
      </c>
      <c r="F9" s="100">
        <v>76407</v>
      </c>
      <c r="G9" s="104">
        <v>-2.370243540926631</v>
      </c>
      <c r="H9" s="101">
        <v>22.13802400303637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270</v>
      </c>
      <c r="B10" s="250">
        <v>17138</v>
      </c>
      <c r="C10" s="247">
        <v>0.6519057966758678</v>
      </c>
      <c r="D10" s="252">
        <v>61124</v>
      </c>
      <c r="E10" s="247">
        <v>0.9296411882234441</v>
      </c>
      <c r="F10" s="252">
        <v>78262</v>
      </c>
      <c r="G10" s="247">
        <v>0.8686910346960871</v>
      </c>
      <c r="H10" s="301">
        <v>21.89823924765531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268</v>
      </c>
      <c r="B11" s="250">
        <v>17027</v>
      </c>
      <c r="C11" s="247">
        <v>4.594876835186437</v>
      </c>
      <c r="D11" s="252">
        <v>60561</v>
      </c>
      <c r="E11" s="247">
        <v>5.321646580059477</v>
      </c>
      <c r="F11" s="252">
        <v>77588</v>
      </c>
      <c r="G11" s="247">
        <v>5.161290322580645</v>
      </c>
      <c r="H11" s="301">
        <v>21.94540392844254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266</v>
      </c>
      <c r="B12" s="250">
        <v>16279</v>
      </c>
      <c r="C12" s="378">
        <v>-1.0816066111684997</v>
      </c>
      <c r="D12" s="250">
        <v>57501</v>
      </c>
      <c r="E12" s="247">
        <v>2.9211190463405465</v>
      </c>
      <c r="F12" s="252">
        <v>73780</v>
      </c>
      <c r="G12" s="247">
        <v>2.0103420623289</v>
      </c>
      <c r="H12" s="301">
        <v>22.064245052859853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264</v>
      </c>
      <c r="B13" s="105">
        <v>16457</v>
      </c>
      <c r="C13" s="104">
        <v>-1.977485258204777</v>
      </c>
      <c r="D13" s="100">
        <v>55869</v>
      </c>
      <c r="E13" s="104">
        <v>-1.171038899011162</v>
      </c>
      <c r="F13" s="100">
        <v>72326</v>
      </c>
      <c r="G13" s="104">
        <v>-1.3557010365521003</v>
      </c>
      <c r="H13" s="101">
        <v>22.753919752232946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262</v>
      </c>
      <c r="B14" s="250">
        <v>16789</v>
      </c>
      <c r="C14" s="247">
        <v>-0.9849020995517811</v>
      </c>
      <c r="D14" s="252">
        <v>56531</v>
      </c>
      <c r="E14" s="247">
        <v>2.8640573539312553</v>
      </c>
      <c r="F14" s="252">
        <v>73320</v>
      </c>
      <c r="G14" s="247">
        <v>1.956530808059739</v>
      </c>
      <c r="H14" s="301">
        <v>22.898254228041463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260</v>
      </c>
      <c r="B15" s="250">
        <v>16956</v>
      </c>
      <c r="C15" s="247">
        <v>7.986243790599924</v>
      </c>
      <c r="D15" s="252">
        <v>54957</v>
      </c>
      <c r="E15" s="247">
        <v>7.185068164531041</v>
      </c>
      <c r="F15" s="252">
        <v>71913</v>
      </c>
      <c r="G15" s="247">
        <v>7.372900335946249</v>
      </c>
      <c r="H15" s="301">
        <v>23.57849067623378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258</v>
      </c>
      <c r="B16" s="250">
        <v>15702</v>
      </c>
      <c r="C16" s="247">
        <v>-0.940003785250142</v>
      </c>
      <c r="D16" s="252">
        <v>51273</v>
      </c>
      <c r="E16" s="247">
        <v>0.389630731879234</v>
      </c>
      <c r="F16" s="252">
        <v>66975</v>
      </c>
      <c r="G16" s="247">
        <v>0.0747104968248039</v>
      </c>
      <c r="H16" s="301">
        <v>23.444568868980966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256</v>
      </c>
      <c r="B17" s="105">
        <v>15851</v>
      </c>
      <c r="C17" s="104">
        <v>-0.7016225020359581</v>
      </c>
      <c r="D17" s="100">
        <v>51074</v>
      </c>
      <c r="E17" s="104">
        <v>-3.0780324882344012</v>
      </c>
      <c r="F17" s="100">
        <v>66925</v>
      </c>
      <c r="G17" s="104">
        <v>-2.525524694504726</v>
      </c>
      <c r="H17" s="101">
        <v>23.68472170339933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254</v>
      </c>
      <c r="B18" s="250">
        <v>15963</v>
      </c>
      <c r="C18" s="247">
        <v>1.0508324365385833</v>
      </c>
      <c r="D18" s="252">
        <v>52696</v>
      </c>
      <c r="E18" s="247">
        <v>1.4164742109314856</v>
      </c>
      <c r="F18" s="252">
        <v>68659</v>
      </c>
      <c r="G18" s="247">
        <v>1.33122776982452</v>
      </c>
      <c r="H18" s="301">
        <v>23.249683217058216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252</v>
      </c>
      <c r="B19" s="250">
        <v>15797</v>
      </c>
      <c r="C19" s="247">
        <v>2.611237414745047</v>
      </c>
      <c r="D19" s="252">
        <v>51960</v>
      </c>
      <c r="E19" s="247">
        <v>2.4973369629541957</v>
      </c>
      <c r="F19" s="252">
        <v>67757</v>
      </c>
      <c r="G19" s="247">
        <v>2.523869327724735</v>
      </c>
      <c r="H19" s="301">
        <v>23.314196319199493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250</v>
      </c>
      <c r="B20" s="250">
        <v>15395</v>
      </c>
      <c r="C20" s="247">
        <v>-1.3267529803871299</v>
      </c>
      <c r="D20" s="252">
        <v>50694</v>
      </c>
      <c r="E20" s="247">
        <v>-0.021694113006606845</v>
      </c>
      <c r="F20" s="252">
        <v>66089</v>
      </c>
      <c r="G20" s="247">
        <v>-0.3287737342965298</v>
      </c>
      <c r="H20" s="301">
        <v>23.294345503790343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5" t="s">
        <v>247</v>
      </c>
      <c r="B21" s="253">
        <v>15602</v>
      </c>
      <c r="C21" s="254">
        <v>-3.536540126128354</v>
      </c>
      <c r="D21" s="379">
        <v>50705</v>
      </c>
      <c r="E21" s="254">
        <v>-3.1312089255693105</v>
      </c>
      <c r="F21" s="102">
        <v>66307</v>
      </c>
      <c r="G21" s="254">
        <v>-3.2268892845675587</v>
      </c>
      <c r="H21" s="302">
        <v>23.529944048139715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0" t="s">
        <v>213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8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9:22" ht="12.75"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37</v>
      </c>
      <c r="B25" s="258" t="s">
        <v>239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89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9:22" ht="12.75"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0.5" customHeight="1">
      <c r="A28" s="285"/>
      <c r="B28" s="286" t="s">
        <v>52</v>
      </c>
      <c r="C28" s="287" t="s">
        <v>214</v>
      </c>
      <c r="D28" s="286" t="s">
        <v>178</v>
      </c>
      <c r="E28" s="287" t="s">
        <v>214</v>
      </c>
      <c r="F28" s="300" t="s">
        <v>28</v>
      </c>
      <c r="G28" s="287" t="s">
        <v>214</v>
      </c>
      <c r="H28" s="288" t="s">
        <v>174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283</v>
      </c>
      <c r="B29" s="103">
        <f>'[11]femmes'!$K$12</f>
        <v>698</v>
      </c>
      <c r="C29" s="255">
        <f>(($B$29-$B$30)/$B$30)*100</f>
        <v>-1.8284106891701828</v>
      </c>
      <c r="D29" s="98">
        <f>SUM('[11]femmes'!$K$43:$K$44)</f>
        <v>2026</v>
      </c>
      <c r="E29" s="255">
        <f>(($D$29-$D$30)/$D$30)*100</f>
        <v>-5.723592368543509</v>
      </c>
      <c r="F29" s="98">
        <f>D29+B29</f>
        <v>2724</v>
      </c>
      <c r="G29" s="255">
        <f>(($F$29-$F$30)/$F$30)*100</f>
        <v>-4.755244755244755</v>
      </c>
      <c r="H29" s="99">
        <f>(B29/F29)*100</f>
        <v>25.624082232011748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279</v>
      </c>
      <c r="B30" s="250">
        <v>711</v>
      </c>
      <c r="C30" s="247">
        <v>0.5657708628005658</v>
      </c>
      <c r="D30" s="252">
        <v>2149</v>
      </c>
      <c r="E30" s="247">
        <v>3.0695443645083933</v>
      </c>
      <c r="F30" s="252">
        <v>2860</v>
      </c>
      <c r="G30" s="247">
        <v>2.4355300859598854</v>
      </c>
      <c r="H30" s="301">
        <v>24.86013986013986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276</v>
      </c>
      <c r="B31" s="250">
        <v>707</v>
      </c>
      <c r="C31" s="247">
        <v>-0.14124293785310735</v>
      </c>
      <c r="D31" s="252">
        <v>2085</v>
      </c>
      <c r="E31" s="247">
        <v>3.064755313890262</v>
      </c>
      <c r="F31" s="252">
        <v>2792</v>
      </c>
      <c r="G31" s="247">
        <v>2.2336140607835957</v>
      </c>
      <c r="H31" s="301">
        <v>25.322349570200576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274</v>
      </c>
      <c r="B32" s="250">
        <v>708</v>
      </c>
      <c r="C32" s="247">
        <v>2.7576197387518144</v>
      </c>
      <c r="D32" s="252">
        <v>2023</v>
      </c>
      <c r="E32" s="247">
        <v>0.2974714923153198</v>
      </c>
      <c r="F32" s="252">
        <v>2731</v>
      </c>
      <c r="G32" s="247">
        <v>0.9238728750923874</v>
      </c>
      <c r="H32" s="301">
        <v>25.92456975466862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272</v>
      </c>
      <c r="B33" s="105">
        <v>689</v>
      </c>
      <c r="C33" s="104">
        <v>-9.102902374670185</v>
      </c>
      <c r="D33" s="100">
        <v>2017</v>
      </c>
      <c r="E33" s="104">
        <v>-3.121998078770413</v>
      </c>
      <c r="F33" s="100">
        <v>2706</v>
      </c>
      <c r="G33" s="104">
        <v>-4.71830985915493</v>
      </c>
      <c r="H33" s="101">
        <v>25.461936437546196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270</v>
      </c>
      <c r="B34" s="250">
        <v>758</v>
      </c>
      <c r="C34" s="247">
        <v>-2.3195876288659796</v>
      </c>
      <c r="D34" s="252">
        <v>2082</v>
      </c>
      <c r="E34" s="247">
        <v>2.511078286558346</v>
      </c>
      <c r="F34" s="252">
        <v>2840</v>
      </c>
      <c r="G34" s="247">
        <v>1.1756323477021733</v>
      </c>
      <c r="H34" s="301">
        <v>26.69014084507042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268</v>
      </c>
      <c r="B35" s="250">
        <v>776</v>
      </c>
      <c r="C35" s="247">
        <v>-0.6402048655569782</v>
      </c>
      <c r="D35" s="252">
        <v>2031</v>
      </c>
      <c r="E35" s="247">
        <v>10.260586319218241</v>
      </c>
      <c r="F35" s="252">
        <v>2807</v>
      </c>
      <c r="G35" s="247">
        <v>7.0148684712161655</v>
      </c>
      <c r="H35" s="301">
        <v>27.64517278232989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266</v>
      </c>
      <c r="B36" s="250">
        <v>781</v>
      </c>
      <c r="C36" s="247">
        <v>1.8252933507170794</v>
      </c>
      <c r="D36" s="252">
        <v>1842</v>
      </c>
      <c r="E36" s="247">
        <v>3.0201342281879198</v>
      </c>
      <c r="F36" s="252">
        <v>2623</v>
      </c>
      <c r="G36" s="247">
        <v>2.6614481409001955</v>
      </c>
      <c r="H36" s="301">
        <v>29.775066717499048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264</v>
      </c>
      <c r="B37" s="105">
        <v>767</v>
      </c>
      <c r="C37" s="104">
        <v>3.7889039242219216</v>
      </c>
      <c r="D37" s="100">
        <v>1788</v>
      </c>
      <c r="E37" s="104">
        <v>-0.776914539400666</v>
      </c>
      <c r="F37" s="100">
        <v>2555</v>
      </c>
      <c r="G37" s="104">
        <v>0.5509641873278237</v>
      </c>
      <c r="H37" s="101">
        <v>30.019569471624262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262</v>
      </c>
      <c r="B38" s="250">
        <v>739</v>
      </c>
      <c r="C38" s="247">
        <v>4.378531073446328</v>
      </c>
      <c r="D38" s="252">
        <v>1802</v>
      </c>
      <c r="E38" s="247">
        <v>3.0303030303030303</v>
      </c>
      <c r="F38" s="252">
        <v>2541</v>
      </c>
      <c r="G38" s="247">
        <v>3.418803418803419</v>
      </c>
      <c r="H38" s="301">
        <v>29.083038173947262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260</v>
      </c>
      <c r="B39" s="250">
        <v>708</v>
      </c>
      <c r="C39" s="247">
        <v>1.5781922525107603</v>
      </c>
      <c r="D39" s="252">
        <v>1749</v>
      </c>
      <c r="E39" s="247">
        <v>11.685823754789272</v>
      </c>
      <c r="F39" s="252">
        <v>2457</v>
      </c>
      <c r="G39" s="247">
        <v>8.572691117984977</v>
      </c>
      <c r="H39" s="301">
        <v>28.815628815628813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258</v>
      </c>
      <c r="B40" s="250">
        <v>697</v>
      </c>
      <c r="C40" s="247">
        <v>-2.789400278940028</v>
      </c>
      <c r="D40" s="252">
        <v>1566</v>
      </c>
      <c r="E40" s="247">
        <v>-3.2736256948733784</v>
      </c>
      <c r="F40" s="252">
        <v>2263</v>
      </c>
      <c r="G40" s="247">
        <v>-3.125</v>
      </c>
      <c r="H40" s="301">
        <v>30.799823243482106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256</v>
      </c>
      <c r="B41" s="105">
        <v>717</v>
      </c>
      <c r="C41" s="104">
        <v>0.8438818565400843</v>
      </c>
      <c r="D41" s="100">
        <v>1619</v>
      </c>
      <c r="E41" s="104">
        <v>-0.06172839506172839</v>
      </c>
      <c r="F41" s="100">
        <v>2336</v>
      </c>
      <c r="G41" s="104">
        <v>0.21450021450021448</v>
      </c>
      <c r="H41" s="101">
        <v>30.69349315068493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254</v>
      </c>
      <c r="B42" s="250">
        <v>711</v>
      </c>
      <c r="C42" s="247">
        <v>2.008608321377331</v>
      </c>
      <c r="D42" s="252">
        <v>1620</v>
      </c>
      <c r="E42" s="247">
        <v>-0.5524861878453038</v>
      </c>
      <c r="F42" s="252">
        <v>2331</v>
      </c>
      <c r="G42" s="247">
        <v>0.21496130696474636</v>
      </c>
      <c r="H42" s="301">
        <v>30.501930501930502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252</v>
      </c>
      <c r="B43" s="250">
        <v>697</v>
      </c>
      <c r="C43" s="247">
        <v>-5.040871934604905</v>
      </c>
      <c r="D43" s="252">
        <v>1629</v>
      </c>
      <c r="E43" s="247">
        <v>5.710577547047372</v>
      </c>
      <c r="F43" s="252">
        <v>2326</v>
      </c>
      <c r="G43" s="247">
        <v>2.241758241758242</v>
      </c>
      <c r="H43" s="301">
        <v>29.96560619088564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250</v>
      </c>
      <c r="B44" s="250">
        <v>734</v>
      </c>
      <c r="C44" s="247">
        <v>1.5214384508990317</v>
      </c>
      <c r="D44" s="252">
        <v>1541</v>
      </c>
      <c r="E44" s="247">
        <v>-3.566958698372966</v>
      </c>
      <c r="F44" s="252">
        <v>2275</v>
      </c>
      <c r="G44" s="247">
        <v>-1.981904351572598</v>
      </c>
      <c r="H44" s="301">
        <v>32.26373626373626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247</v>
      </c>
      <c r="B45" s="105">
        <v>723</v>
      </c>
      <c r="C45" s="104">
        <v>-6.94980694980695</v>
      </c>
      <c r="D45" s="100">
        <v>1598</v>
      </c>
      <c r="E45" s="104">
        <v>-3.5024154589371985</v>
      </c>
      <c r="F45" s="100">
        <v>2321</v>
      </c>
      <c r="G45" s="104">
        <v>-4.603370324702015</v>
      </c>
      <c r="H45" s="101">
        <v>31.15036622145627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213</v>
      </c>
      <c r="B46" s="69"/>
      <c r="C46" s="69"/>
      <c r="D46" s="69"/>
      <c r="E46" s="69"/>
      <c r="F46" s="69"/>
      <c r="G46" s="69"/>
      <c r="H46" s="69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9:22" ht="12.75"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9:22" ht="12.75"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9:22" ht="12.75"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9:22" ht="12.75"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9:22" ht="12.75"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9:22" ht="12.75"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9:22" ht="12.75"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9:22" ht="12.75"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9:22" ht="12.75"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9:22" ht="12.75"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9:22" ht="12.75"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9:22" ht="12.75"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9:22" ht="12.75"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9:22" ht="12.75"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9:22" ht="12.75"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9:22" ht="12.75"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9:22" ht="12.75"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9:22" ht="12.75"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9:22" ht="12.75"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9:22" ht="12.75"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9:22" ht="12.75"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9:22" ht="12.75"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7874015748031497" header="0.5118110236220472" footer="0.5118110236220472"/>
  <pageSetup firstPageNumber="2" useFirstPageNumber="1" horizontalDpi="600" verticalDpi="600" orientation="portrait" paperSize="9" scale="72" r:id="rId1"/>
  <headerFooter alignWithMargins="0">
    <oddFooter>&amp;C&amp;14page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25">
      <selection activeCell="D6" sqref="D6"/>
    </sheetView>
  </sheetViews>
  <sheetFormatPr defaultColWidth="11.00390625" defaultRowHeight="12.75"/>
  <cols>
    <col min="1" max="1" width="18.625" style="83" customWidth="1"/>
    <col min="2" max="11" width="8.75390625" style="83" customWidth="1"/>
    <col min="12" max="16384" width="11.00390625" style="67" customWidth="1"/>
  </cols>
  <sheetData>
    <row r="1" spans="1:22" ht="20.25">
      <c r="A1" s="257" t="s">
        <v>38</v>
      </c>
      <c r="B1" s="258" t="s">
        <v>238</v>
      </c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202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494" t="s">
        <v>46</v>
      </c>
      <c r="C4" s="493"/>
      <c r="D4" s="494" t="s">
        <v>47</v>
      </c>
      <c r="E4" s="493"/>
      <c r="F4" s="494" t="s">
        <v>48</v>
      </c>
      <c r="G4" s="493"/>
      <c r="H4" s="494" t="s">
        <v>49</v>
      </c>
      <c r="I4" s="493"/>
      <c r="J4" s="490" t="s">
        <v>28</v>
      </c>
      <c r="K4" s="491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2.75">
      <c r="A5" s="303"/>
      <c r="B5" s="304" t="s">
        <v>20</v>
      </c>
      <c r="C5" s="305" t="s">
        <v>1</v>
      </c>
      <c r="D5" s="306" t="s">
        <v>20</v>
      </c>
      <c r="E5" s="305" t="s">
        <v>1</v>
      </c>
      <c r="F5" s="306" t="s">
        <v>20</v>
      </c>
      <c r="G5" s="305" t="s">
        <v>1</v>
      </c>
      <c r="H5" s="306" t="s">
        <v>20</v>
      </c>
      <c r="I5" s="305" t="s">
        <v>1</v>
      </c>
      <c r="J5" s="306" t="s">
        <v>20</v>
      </c>
      <c r="K5" s="305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283</v>
      </c>
      <c r="B6" s="92">
        <f>'[11]ensemble'!$K$8</f>
        <v>10792</v>
      </c>
      <c r="C6" s="93">
        <f>(B6/J6)*100</f>
        <v>64.25721941053885</v>
      </c>
      <c r="D6" s="92">
        <f>'[11]ensemble'!$K$9</f>
        <v>1943</v>
      </c>
      <c r="E6" s="93">
        <f>(D6/J6)*100</f>
        <v>11.568919321226556</v>
      </c>
      <c r="F6" s="92">
        <f>'[11]ensemble'!$K$10</f>
        <v>1997</v>
      </c>
      <c r="G6" s="93">
        <f>(F6/J6)*100</f>
        <v>11.890443584400119</v>
      </c>
      <c r="H6" s="92">
        <f>'[11]ensemble'!$K$11</f>
        <v>2063</v>
      </c>
      <c r="I6" s="93">
        <f>(H6/J6)*100</f>
        <v>12.283417683834475</v>
      </c>
      <c r="J6" s="92">
        <f>H6+F6+D6+B6</f>
        <v>16795</v>
      </c>
      <c r="K6" s="109">
        <f>I6+G6+E6+C6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07">
        <v>11442</v>
      </c>
      <c r="C7" s="308">
        <v>66.06998498671902</v>
      </c>
      <c r="D7" s="307">
        <v>1778</v>
      </c>
      <c r="E7" s="308">
        <v>10.26677445432498</v>
      </c>
      <c r="F7" s="307">
        <v>2140</v>
      </c>
      <c r="G7" s="308">
        <v>12.357085113754476</v>
      </c>
      <c r="H7" s="307">
        <v>1958</v>
      </c>
      <c r="I7" s="308">
        <v>11.306155445201524</v>
      </c>
      <c r="J7" s="307">
        <v>17318</v>
      </c>
      <c r="K7" s="308">
        <v>100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276</v>
      </c>
      <c r="B8" s="307">
        <v>11198</v>
      </c>
      <c r="C8" s="308">
        <v>65.23360130490504</v>
      </c>
      <c r="D8" s="307">
        <v>1747</v>
      </c>
      <c r="E8" s="308">
        <v>10.177094256087615</v>
      </c>
      <c r="F8" s="307">
        <v>2131</v>
      </c>
      <c r="G8" s="308">
        <v>12.414074332983805</v>
      </c>
      <c r="H8" s="307">
        <v>2090</v>
      </c>
      <c r="I8" s="308">
        <v>12.175230106023536</v>
      </c>
      <c r="J8" s="307">
        <v>17166</v>
      </c>
      <c r="K8" s="308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249" t="s">
        <v>274</v>
      </c>
      <c r="B9" s="307">
        <v>11017</v>
      </c>
      <c r="C9" s="308">
        <v>66.95636319436004</v>
      </c>
      <c r="D9" s="307">
        <v>1834</v>
      </c>
      <c r="E9" s="308">
        <v>11.14622584174061</v>
      </c>
      <c r="F9" s="307">
        <v>1900</v>
      </c>
      <c r="G9" s="308">
        <v>11.547344110854503</v>
      </c>
      <c r="H9" s="307">
        <v>1703</v>
      </c>
      <c r="I9" s="308">
        <v>10.350066853044853</v>
      </c>
      <c r="J9" s="307">
        <v>16454</v>
      </c>
      <c r="K9" s="308">
        <v>100</v>
      </c>
      <c r="L9" s="465">
        <f>J6+J7+J8+J9</f>
        <v>67733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94" t="s">
        <v>272</v>
      </c>
      <c r="B10" s="92">
        <v>10991</v>
      </c>
      <c r="C10" s="93">
        <v>64.97783032811114</v>
      </c>
      <c r="D10" s="92">
        <v>1879</v>
      </c>
      <c r="E10" s="93">
        <v>11.108483594442802</v>
      </c>
      <c r="F10" s="92">
        <v>2155</v>
      </c>
      <c r="G10" s="93">
        <v>12.740171445462606</v>
      </c>
      <c r="H10" s="92">
        <v>1890</v>
      </c>
      <c r="I10" s="93">
        <v>11.173514631983448</v>
      </c>
      <c r="J10" s="92">
        <v>16915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270</v>
      </c>
      <c r="B11" s="307">
        <v>11459</v>
      </c>
      <c r="C11" s="308">
        <v>66.86311121484421</v>
      </c>
      <c r="D11" s="307">
        <v>1661</v>
      </c>
      <c r="E11" s="308">
        <v>9.691912708600771</v>
      </c>
      <c r="F11" s="307">
        <v>2045</v>
      </c>
      <c r="G11" s="308">
        <v>11.932547555140623</v>
      </c>
      <c r="H11" s="307">
        <v>1973</v>
      </c>
      <c r="I11" s="308">
        <v>11.5124285214144</v>
      </c>
      <c r="J11" s="307">
        <v>17138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268</v>
      </c>
      <c r="B12" s="307">
        <v>11207</v>
      </c>
      <c r="C12" s="308">
        <v>65.81899336348152</v>
      </c>
      <c r="D12" s="307">
        <v>1738</v>
      </c>
      <c r="E12" s="308">
        <v>10.207317789393317</v>
      </c>
      <c r="F12" s="307">
        <v>2191</v>
      </c>
      <c r="G12" s="308">
        <v>12.867798202854292</v>
      </c>
      <c r="H12" s="307">
        <v>1891</v>
      </c>
      <c r="I12" s="308">
        <v>11.105890644270863</v>
      </c>
      <c r="J12" s="307">
        <v>17027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266</v>
      </c>
      <c r="B13" s="307">
        <v>11211</v>
      </c>
      <c r="C13" s="308">
        <v>68.86786657657105</v>
      </c>
      <c r="D13" s="307">
        <v>1649</v>
      </c>
      <c r="E13" s="308">
        <v>10.129614841206463</v>
      </c>
      <c r="F13" s="307">
        <v>1813</v>
      </c>
      <c r="G13" s="308">
        <v>11.137047730204557</v>
      </c>
      <c r="H13" s="307">
        <v>1606</v>
      </c>
      <c r="I13" s="308">
        <v>9.865470852017937</v>
      </c>
      <c r="J13" s="307">
        <v>16279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264</v>
      </c>
      <c r="B14" s="92">
        <v>10979</v>
      </c>
      <c r="C14" s="93">
        <v>66.71325271920763</v>
      </c>
      <c r="D14" s="92">
        <v>1582</v>
      </c>
      <c r="E14" s="93">
        <v>9.612930667800935</v>
      </c>
      <c r="F14" s="92">
        <v>1985</v>
      </c>
      <c r="G14" s="93">
        <v>12.061736647019504</v>
      </c>
      <c r="H14" s="92">
        <v>1911</v>
      </c>
      <c r="I14" s="93">
        <v>11.612079965971926</v>
      </c>
      <c r="J14" s="92">
        <v>16457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262</v>
      </c>
      <c r="B15" s="307">
        <v>11321</v>
      </c>
      <c r="C15" s="308">
        <v>67.43105604860325</v>
      </c>
      <c r="D15" s="307">
        <v>1493</v>
      </c>
      <c r="E15" s="308">
        <v>8.89272738102329</v>
      </c>
      <c r="F15" s="307">
        <v>2079</v>
      </c>
      <c r="G15" s="308">
        <v>12.383107987372686</v>
      </c>
      <c r="H15" s="307">
        <v>1896</v>
      </c>
      <c r="I15" s="308">
        <v>11.293108583000775</v>
      </c>
      <c r="J15" s="307">
        <v>16789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260</v>
      </c>
      <c r="B16" s="307">
        <v>11221</v>
      </c>
      <c r="C16" s="308">
        <v>66.17716442557207</v>
      </c>
      <c r="D16" s="307">
        <v>1599</v>
      </c>
      <c r="E16" s="308">
        <v>9.43029016277424</v>
      </c>
      <c r="F16" s="307">
        <v>2279</v>
      </c>
      <c r="G16" s="308">
        <v>13.440669969332388</v>
      </c>
      <c r="H16" s="307">
        <v>1857</v>
      </c>
      <c r="I16" s="308">
        <v>10.951875442321303</v>
      </c>
      <c r="J16" s="307">
        <v>16956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258</v>
      </c>
      <c r="B17" s="307">
        <v>10828</v>
      </c>
      <c r="C17" s="308">
        <v>68.95936823334607</v>
      </c>
      <c r="D17" s="307">
        <v>1525</v>
      </c>
      <c r="E17" s="308">
        <v>9.712138581072475</v>
      </c>
      <c r="F17" s="307">
        <v>1869</v>
      </c>
      <c r="G17" s="308">
        <v>11.902942300343906</v>
      </c>
      <c r="H17" s="307">
        <v>1480</v>
      </c>
      <c r="I17" s="308">
        <v>9.425550885237548</v>
      </c>
      <c r="J17" s="307">
        <v>15702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256</v>
      </c>
      <c r="B18" s="92">
        <v>10340</v>
      </c>
      <c r="C18" s="93">
        <v>65.23247744621791</v>
      </c>
      <c r="D18" s="92">
        <v>1608</v>
      </c>
      <c r="E18" s="93">
        <v>10.144470380417639</v>
      </c>
      <c r="F18" s="92">
        <v>2040</v>
      </c>
      <c r="G18" s="93">
        <v>12.869850482619395</v>
      </c>
      <c r="H18" s="92">
        <v>1863</v>
      </c>
      <c r="I18" s="93">
        <v>11.753201690745064</v>
      </c>
      <c r="J18" s="92">
        <v>15851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254</v>
      </c>
      <c r="B19" s="307">
        <v>10689</v>
      </c>
      <c r="C19" s="308">
        <v>66.96109753805676</v>
      </c>
      <c r="D19" s="307">
        <v>1532</v>
      </c>
      <c r="E19" s="308">
        <v>9.597193509991857</v>
      </c>
      <c r="F19" s="307">
        <v>1902</v>
      </c>
      <c r="G19" s="308">
        <v>11.915053561360645</v>
      </c>
      <c r="H19" s="307">
        <v>1840</v>
      </c>
      <c r="I19" s="308">
        <v>11.526655390590742</v>
      </c>
      <c r="J19" s="307">
        <v>15963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252</v>
      </c>
      <c r="B20" s="307">
        <v>10397</v>
      </c>
      <c r="C20" s="308">
        <v>65.81629423308223</v>
      </c>
      <c r="D20" s="307">
        <v>1583</v>
      </c>
      <c r="E20" s="308">
        <v>10.020890042413116</v>
      </c>
      <c r="F20" s="307">
        <v>2053</v>
      </c>
      <c r="G20" s="308">
        <v>12.996138507311514</v>
      </c>
      <c r="H20" s="307">
        <v>1764</v>
      </c>
      <c r="I20" s="308">
        <v>11.166677217193138</v>
      </c>
      <c r="J20" s="307">
        <v>15797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250</v>
      </c>
      <c r="B21" s="307">
        <v>10446</v>
      </c>
      <c r="C21" s="308">
        <v>67.85319909061384</v>
      </c>
      <c r="D21" s="307">
        <v>1709</v>
      </c>
      <c r="E21" s="308">
        <v>11.101006820396233</v>
      </c>
      <c r="F21" s="307">
        <v>1656</v>
      </c>
      <c r="G21" s="308">
        <v>10.756739201039299</v>
      </c>
      <c r="H21" s="307">
        <v>1584</v>
      </c>
      <c r="I21" s="308">
        <v>10.289054887950632</v>
      </c>
      <c r="J21" s="307">
        <v>15395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247</v>
      </c>
      <c r="B22" s="92">
        <v>10112</v>
      </c>
      <c r="C22" s="93">
        <v>64.81220356364568</v>
      </c>
      <c r="D22" s="92">
        <v>1663</v>
      </c>
      <c r="E22" s="93">
        <v>10.658889885912062</v>
      </c>
      <c r="F22" s="92">
        <v>1910</v>
      </c>
      <c r="G22" s="93">
        <v>12.242020253813614</v>
      </c>
      <c r="H22" s="92">
        <v>1917</v>
      </c>
      <c r="I22" s="93">
        <v>12.286886296628637</v>
      </c>
      <c r="J22" s="92">
        <v>15602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93</v>
      </c>
      <c r="B25" s="258" t="s">
        <v>239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240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8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6" customHeight="1">
      <c r="A28" s="309"/>
      <c r="B28" s="492" t="s">
        <v>46</v>
      </c>
      <c r="C28" s="493"/>
      <c r="D28" s="494" t="s">
        <v>47</v>
      </c>
      <c r="E28" s="493"/>
      <c r="F28" s="494" t="s">
        <v>48</v>
      </c>
      <c r="G28" s="493"/>
      <c r="H28" s="494" t="s">
        <v>49</v>
      </c>
      <c r="I28" s="493"/>
      <c r="J28" s="490" t="s">
        <v>28</v>
      </c>
      <c r="K28" s="491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03"/>
      <c r="B29" s="304" t="s">
        <v>20</v>
      </c>
      <c r="C29" s="305" t="s">
        <v>1</v>
      </c>
      <c r="D29" s="306" t="s">
        <v>20</v>
      </c>
      <c r="E29" s="305" t="s">
        <v>1</v>
      </c>
      <c r="F29" s="306" t="s">
        <v>20</v>
      </c>
      <c r="G29" s="305" t="s">
        <v>1</v>
      </c>
      <c r="H29" s="306" t="s">
        <v>20</v>
      </c>
      <c r="I29" s="305" t="s">
        <v>1</v>
      </c>
      <c r="J29" s="306" t="s">
        <v>20</v>
      </c>
      <c r="K29" s="305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283</v>
      </c>
      <c r="B30" s="310">
        <f>'[11]femmes'!$K$8</f>
        <v>495</v>
      </c>
      <c r="C30" s="109">
        <f>(B30/J30)*100</f>
        <v>70.91690544412607</v>
      </c>
      <c r="D30" s="310">
        <f>'[11]femmes'!$K$9</f>
        <v>63</v>
      </c>
      <c r="E30" s="109">
        <f>(D30/J30)*100</f>
        <v>9.025787965616045</v>
      </c>
      <c r="F30" s="310">
        <f>'[11]femmes'!$K$10</f>
        <v>62</v>
      </c>
      <c r="G30" s="109">
        <f>(F30/J30)*100</f>
        <v>8.882521489971348</v>
      </c>
      <c r="H30" s="310">
        <f>'[11]femmes'!$K$11</f>
        <v>78</v>
      </c>
      <c r="I30" s="109">
        <f>(H30/J30)*100</f>
        <v>11.174785100286533</v>
      </c>
      <c r="J30" s="310">
        <f>H30+F30+D30+B30</f>
        <v>698</v>
      </c>
      <c r="K30" s="109">
        <f>I30+G30+E30+C30</f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279</v>
      </c>
      <c r="B31" s="318">
        <v>495</v>
      </c>
      <c r="C31" s="308">
        <v>69.62025316455697</v>
      </c>
      <c r="D31" s="318">
        <v>51</v>
      </c>
      <c r="E31" s="308">
        <v>7.172995780590717</v>
      </c>
      <c r="F31" s="318">
        <v>85</v>
      </c>
      <c r="G31" s="308">
        <v>11.954992967651195</v>
      </c>
      <c r="H31" s="318">
        <v>80</v>
      </c>
      <c r="I31" s="308">
        <v>11.251758087201125</v>
      </c>
      <c r="J31" s="318">
        <v>711</v>
      </c>
      <c r="K31" s="308">
        <v>100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276</v>
      </c>
      <c r="B32" s="318">
        <v>477</v>
      </c>
      <c r="C32" s="308">
        <v>67.46817538896747</v>
      </c>
      <c r="D32" s="318">
        <v>69</v>
      </c>
      <c r="E32" s="308">
        <v>9.759547383309759</v>
      </c>
      <c r="F32" s="318">
        <v>61</v>
      </c>
      <c r="G32" s="308">
        <v>8.628005657708627</v>
      </c>
      <c r="H32" s="318">
        <v>100</v>
      </c>
      <c r="I32" s="308">
        <v>14.144271570014144</v>
      </c>
      <c r="J32" s="318">
        <v>707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274</v>
      </c>
      <c r="B33" s="318">
        <v>515</v>
      </c>
      <c r="C33" s="308">
        <v>72.74011299435028</v>
      </c>
      <c r="D33" s="318">
        <v>76</v>
      </c>
      <c r="E33" s="308">
        <v>10.734463276836157</v>
      </c>
      <c r="F33" s="318">
        <v>45</v>
      </c>
      <c r="G33" s="308">
        <v>6.3559322033898304</v>
      </c>
      <c r="H33" s="318">
        <v>72</v>
      </c>
      <c r="I33" s="308">
        <v>10.16949152542373</v>
      </c>
      <c r="J33" s="318">
        <v>708</v>
      </c>
      <c r="K33" s="308">
        <v>100</v>
      </c>
    </row>
    <row r="34" spans="1:22" ht="21" customHeight="1">
      <c r="A34" s="94" t="s">
        <v>272</v>
      </c>
      <c r="B34" s="354">
        <v>468</v>
      </c>
      <c r="C34" s="93">
        <v>67.9245283018868</v>
      </c>
      <c r="D34" s="354">
        <v>81</v>
      </c>
      <c r="E34" s="93">
        <v>11.756168359941945</v>
      </c>
      <c r="F34" s="354">
        <v>67</v>
      </c>
      <c r="G34" s="93">
        <v>9.724238026124818</v>
      </c>
      <c r="H34" s="354">
        <v>73</v>
      </c>
      <c r="I34" s="93">
        <v>10.595065312046444</v>
      </c>
      <c r="J34" s="354">
        <v>689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270</v>
      </c>
      <c r="B35" s="307">
        <v>537</v>
      </c>
      <c r="C35" s="308">
        <v>70.84432717678101</v>
      </c>
      <c r="D35" s="307">
        <v>59</v>
      </c>
      <c r="E35" s="308">
        <v>7.783641160949868</v>
      </c>
      <c r="F35" s="307">
        <v>79</v>
      </c>
      <c r="G35" s="308">
        <v>10.422163588390502</v>
      </c>
      <c r="H35" s="307">
        <v>83</v>
      </c>
      <c r="I35" s="308">
        <v>10.949868073878628</v>
      </c>
      <c r="J35" s="307">
        <v>758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268</v>
      </c>
      <c r="B36" s="307">
        <v>523</v>
      </c>
      <c r="C36" s="308">
        <v>67.39690721649485</v>
      </c>
      <c r="D36" s="307">
        <v>93</v>
      </c>
      <c r="E36" s="308">
        <v>11.984536082474227</v>
      </c>
      <c r="F36" s="307">
        <v>76</v>
      </c>
      <c r="G36" s="308">
        <v>9.793814432989691</v>
      </c>
      <c r="H36" s="307">
        <v>84</v>
      </c>
      <c r="I36" s="308">
        <v>10.824742268041238</v>
      </c>
      <c r="J36" s="307">
        <v>776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266</v>
      </c>
      <c r="B37" s="307">
        <v>577</v>
      </c>
      <c r="C37" s="308">
        <v>73.8796414852753</v>
      </c>
      <c r="D37" s="307">
        <v>64</v>
      </c>
      <c r="E37" s="308">
        <v>8.194622279129321</v>
      </c>
      <c r="F37" s="307">
        <v>74</v>
      </c>
      <c r="G37" s="308">
        <v>9.475032010243279</v>
      </c>
      <c r="H37" s="307">
        <v>66</v>
      </c>
      <c r="I37" s="308">
        <v>8.450704225352112</v>
      </c>
      <c r="J37" s="307">
        <v>781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264</v>
      </c>
      <c r="B38" s="92">
        <v>553</v>
      </c>
      <c r="C38" s="93">
        <v>72.09908735332465</v>
      </c>
      <c r="D38" s="92">
        <v>71</v>
      </c>
      <c r="E38" s="93">
        <v>9.256844850065189</v>
      </c>
      <c r="F38" s="92">
        <v>67</v>
      </c>
      <c r="G38" s="93">
        <v>8.735332464146023</v>
      </c>
      <c r="H38" s="92">
        <v>76</v>
      </c>
      <c r="I38" s="93">
        <v>9.908735332464145</v>
      </c>
      <c r="J38" s="92">
        <v>767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262</v>
      </c>
      <c r="B39" s="307">
        <v>507</v>
      </c>
      <c r="C39" s="308">
        <v>68.6062246278755</v>
      </c>
      <c r="D39" s="307">
        <v>79</v>
      </c>
      <c r="E39" s="308">
        <v>10.690121786197563</v>
      </c>
      <c r="F39" s="307">
        <v>69</v>
      </c>
      <c r="G39" s="308">
        <v>9.336941813261165</v>
      </c>
      <c r="H39" s="307">
        <v>84</v>
      </c>
      <c r="I39" s="308">
        <v>11.366711772665765</v>
      </c>
      <c r="J39" s="307">
        <v>739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260</v>
      </c>
      <c r="B40" s="307">
        <v>495</v>
      </c>
      <c r="C40" s="308">
        <v>69.91525423728814</v>
      </c>
      <c r="D40" s="307">
        <v>62</v>
      </c>
      <c r="E40" s="308">
        <v>8.757062146892656</v>
      </c>
      <c r="F40" s="307">
        <v>72</v>
      </c>
      <c r="G40" s="308">
        <v>10.16949152542373</v>
      </c>
      <c r="H40" s="307">
        <v>79</v>
      </c>
      <c r="I40" s="308">
        <v>11.158192090395481</v>
      </c>
      <c r="J40" s="307">
        <v>708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258</v>
      </c>
      <c r="B41" s="307">
        <v>510</v>
      </c>
      <c r="C41" s="308">
        <v>73.17073170731707</v>
      </c>
      <c r="D41" s="307">
        <v>51</v>
      </c>
      <c r="E41" s="308">
        <v>7.317073170731707</v>
      </c>
      <c r="F41" s="307">
        <v>64</v>
      </c>
      <c r="G41" s="308">
        <v>9.182209469153516</v>
      </c>
      <c r="H41" s="307">
        <v>72</v>
      </c>
      <c r="I41" s="308">
        <v>10.329985652797705</v>
      </c>
      <c r="J41" s="307">
        <v>697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256</v>
      </c>
      <c r="B42" s="92">
        <v>518</v>
      </c>
      <c r="C42" s="93">
        <v>72.24546722454673</v>
      </c>
      <c r="D42" s="92">
        <v>71</v>
      </c>
      <c r="E42" s="93">
        <v>9.902370990237099</v>
      </c>
      <c r="F42" s="92">
        <v>54</v>
      </c>
      <c r="G42" s="93">
        <v>7.531380753138076</v>
      </c>
      <c r="H42" s="92">
        <v>74</v>
      </c>
      <c r="I42" s="93">
        <v>10.320781032078104</v>
      </c>
      <c r="J42" s="92">
        <v>717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254</v>
      </c>
      <c r="B43" s="307">
        <v>513</v>
      </c>
      <c r="C43" s="308">
        <v>72.15189873417721</v>
      </c>
      <c r="D43" s="307">
        <v>62</v>
      </c>
      <c r="E43" s="308">
        <v>8.720112517580873</v>
      </c>
      <c r="F43" s="307">
        <v>61</v>
      </c>
      <c r="G43" s="308">
        <v>8.579465541490858</v>
      </c>
      <c r="H43" s="307">
        <v>75</v>
      </c>
      <c r="I43" s="308">
        <v>10.548523206751055</v>
      </c>
      <c r="J43" s="307">
        <v>711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252</v>
      </c>
      <c r="B44" s="307">
        <v>479</v>
      </c>
      <c r="C44" s="308">
        <v>68.72309899569584</v>
      </c>
      <c r="D44" s="307">
        <v>70</v>
      </c>
      <c r="E44" s="308">
        <v>10.043041606886657</v>
      </c>
      <c r="F44" s="307">
        <v>54</v>
      </c>
      <c r="G44" s="308">
        <v>7.747489239598278</v>
      </c>
      <c r="H44" s="307">
        <v>94</v>
      </c>
      <c r="I44" s="308">
        <v>13.486370157819225</v>
      </c>
      <c r="J44" s="307">
        <v>697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250</v>
      </c>
      <c r="B45" s="307">
        <v>540</v>
      </c>
      <c r="C45" s="308">
        <v>73.56948228882834</v>
      </c>
      <c r="D45" s="307">
        <v>77</v>
      </c>
      <c r="E45" s="308">
        <v>10.490463215258854</v>
      </c>
      <c r="F45" s="307">
        <v>38</v>
      </c>
      <c r="G45" s="308">
        <v>5.177111716621254</v>
      </c>
      <c r="H45" s="307">
        <v>79</v>
      </c>
      <c r="I45" s="308">
        <v>10.762942779291553</v>
      </c>
      <c r="J45" s="307">
        <v>734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247</v>
      </c>
      <c r="B46" s="419">
        <v>510</v>
      </c>
      <c r="C46" s="420">
        <v>70.53941908713693</v>
      </c>
      <c r="D46" s="419">
        <v>67</v>
      </c>
      <c r="E46" s="420">
        <v>9.266943291839558</v>
      </c>
      <c r="F46" s="419">
        <v>60</v>
      </c>
      <c r="G46" s="420">
        <v>8.29875518672199</v>
      </c>
      <c r="H46" s="419">
        <v>86</v>
      </c>
      <c r="I46" s="420">
        <v>11.89488243430152</v>
      </c>
      <c r="J46" s="419">
        <v>723</v>
      </c>
      <c r="K46" s="420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2:22" ht="12.75"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2:22" ht="12.75"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0">
    <mergeCell ref="J28:K28"/>
    <mergeCell ref="B28:C28"/>
    <mergeCell ref="D28:E28"/>
    <mergeCell ref="F28:G28"/>
    <mergeCell ref="H28:I28"/>
    <mergeCell ref="J4:K4"/>
    <mergeCell ref="B4:C4"/>
    <mergeCell ref="D4:E4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&amp;C&amp;14page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1">
      <selection activeCell="D6" sqref="D6"/>
    </sheetView>
  </sheetViews>
  <sheetFormatPr defaultColWidth="11.00390625" defaultRowHeight="12.75"/>
  <cols>
    <col min="1" max="1" width="18.625" style="83" customWidth="1"/>
    <col min="2" max="9" width="10.375" style="83" customWidth="1"/>
    <col min="10" max="16384" width="11.00390625" style="67" customWidth="1"/>
  </cols>
  <sheetData>
    <row r="1" spans="1:22" ht="20.25">
      <c r="A1" s="257" t="s">
        <v>94</v>
      </c>
      <c r="B1" s="258" t="s">
        <v>238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203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6" customHeight="1">
      <c r="A4" s="311"/>
      <c r="B4" s="497" t="s">
        <v>71</v>
      </c>
      <c r="C4" s="498"/>
      <c r="D4" s="497" t="s">
        <v>50</v>
      </c>
      <c r="E4" s="498"/>
      <c r="F4" s="497" t="s">
        <v>51</v>
      </c>
      <c r="G4" s="498"/>
      <c r="H4" s="495" t="s">
        <v>28</v>
      </c>
      <c r="I4" s="49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5.75">
      <c r="A5" s="312"/>
      <c r="B5" s="313" t="s">
        <v>20</v>
      </c>
      <c r="C5" s="314" t="s">
        <v>1</v>
      </c>
      <c r="D5" s="315" t="s">
        <v>20</v>
      </c>
      <c r="E5" s="314" t="s">
        <v>1</v>
      </c>
      <c r="F5" s="315" t="s">
        <v>20</v>
      </c>
      <c r="G5" s="314" t="s">
        <v>1</v>
      </c>
      <c r="H5" s="315" t="s">
        <v>20</v>
      </c>
      <c r="I5" s="314" t="s">
        <v>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283</v>
      </c>
      <c r="B6" s="310">
        <f>'[11]ensemble'!$K$44</f>
        <v>0</v>
      </c>
      <c r="C6" s="109">
        <f>(B6/H6)*100</f>
        <v>0</v>
      </c>
      <c r="D6" s="310">
        <f>'[11]ensemble'!$K$24</f>
        <v>53566</v>
      </c>
      <c r="E6" s="109">
        <f>(D6/H6)*100</f>
        <v>87.00298856548856</v>
      </c>
      <c r="F6" s="310">
        <f>SUM('[11]ensemble'!$K$33,'[11]ensemble'!$K$41)</f>
        <v>8002</v>
      </c>
      <c r="G6" s="109">
        <f>(F6/H6)*100</f>
        <v>12.997011434511435</v>
      </c>
      <c r="H6" s="310">
        <f>$F$6+$D$6+$B$6</f>
        <v>61568</v>
      </c>
      <c r="I6" s="109">
        <f>G6+E6+C6</f>
        <v>100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18">
        <v>2</v>
      </c>
      <c r="C7" s="308">
        <v>0.003155470007257581</v>
      </c>
      <c r="D7" s="318">
        <v>55308</v>
      </c>
      <c r="E7" s="308">
        <v>87.26136758070115</v>
      </c>
      <c r="F7" s="318">
        <v>8072</v>
      </c>
      <c r="G7" s="308">
        <v>12.735476949291597</v>
      </c>
      <c r="H7" s="318">
        <v>63382</v>
      </c>
      <c r="I7" s="308">
        <v>100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276</v>
      </c>
      <c r="B8" s="318">
        <v>5</v>
      </c>
      <c r="C8" s="308">
        <v>0.008086558522424027</v>
      </c>
      <c r="D8" s="318">
        <v>53856</v>
      </c>
      <c r="E8" s="308">
        <v>87.10193915673368</v>
      </c>
      <c r="F8" s="318">
        <v>7970</v>
      </c>
      <c r="G8" s="308">
        <v>12.8899742847439</v>
      </c>
      <c r="H8" s="318">
        <v>61831</v>
      </c>
      <c r="I8" s="308">
        <v>100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9" s="83" customFormat="1" ht="21" customHeight="1">
      <c r="A9" s="249" t="s">
        <v>274</v>
      </c>
      <c r="B9" s="318">
        <v>4</v>
      </c>
      <c r="C9" s="308">
        <v>0.0066286623359406065</v>
      </c>
      <c r="D9" s="318">
        <v>52427</v>
      </c>
      <c r="E9" s="308">
        <v>86.88022007158955</v>
      </c>
      <c r="F9" s="318">
        <v>7913</v>
      </c>
      <c r="G9" s="308">
        <v>13.113151266074507</v>
      </c>
      <c r="H9" s="318">
        <v>60344</v>
      </c>
      <c r="I9" s="308">
        <v>100</v>
      </c>
    </row>
    <row r="10" spans="1:22" ht="21" customHeight="1">
      <c r="A10" s="94" t="s">
        <v>272</v>
      </c>
      <c r="B10" s="354">
        <v>0</v>
      </c>
      <c r="C10" s="93">
        <v>0</v>
      </c>
      <c r="D10" s="354">
        <v>51663</v>
      </c>
      <c r="E10" s="93">
        <v>86.84024742822565</v>
      </c>
      <c r="F10" s="354">
        <v>7829</v>
      </c>
      <c r="G10" s="93">
        <v>13.159752571774355</v>
      </c>
      <c r="H10" s="354">
        <v>59492</v>
      </c>
      <c r="I10" s="93">
        <v>100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270</v>
      </c>
      <c r="B11" s="307">
        <v>8</v>
      </c>
      <c r="C11" s="308">
        <v>0.01308814868136902</v>
      </c>
      <c r="D11" s="307">
        <v>53205</v>
      </c>
      <c r="E11" s="308">
        <v>87.04436882402985</v>
      </c>
      <c r="F11" s="307">
        <v>7911</v>
      </c>
      <c r="G11" s="308">
        <v>12.942543027288789</v>
      </c>
      <c r="H11" s="307">
        <v>61124</v>
      </c>
      <c r="I11" s="308">
        <v>100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268</v>
      </c>
      <c r="B12" s="307">
        <v>4</v>
      </c>
      <c r="C12" s="308">
        <v>0.006604910751143475</v>
      </c>
      <c r="D12" s="307">
        <v>52713</v>
      </c>
      <c r="E12" s="308">
        <v>87.0411651062565</v>
      </c>
      <c r="F12" s="307">
        <v>7844</v>
      </c>
      <c r="G12" s="308">
        <v>12.952229982992355</v>
      </c>
      <c r="H12" s="307">
        <v>60561</v>
      </c>
      <c r="I12" s="308">
        <v>100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266</v>
      </c>
      <c r="B13" s="307">
        <v>4</v>
      </c>
      <c r="C13" s="308">
        <v>0.006956400758247683</v>
      </c>
      <c r="D13" s="307">
        <v>49663</v>
      </c>
      <c r="E13" s="308">
        <v>86.36893271421367</v>
      </c>
      <c r="F13" s="307">
        <v>7834</v>
      </c>
      <c r="G13" s="308">
        <v>13.624110885028088</v>
      </c>
      <c r="H13" s="307">
        <v>57501</v>
      </c>
      <c r="I13" s="308">
        <v>100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264</v>
      </c>
      <c r="B14" s="92">
        <v>0</v>
      </c>
      <c r="C14" s="93">
        <v>0</v>
      </c>
      <c r="D14" s="92">
        <v>47961</v>
      </c>
      <c r="E14" s="93">
        <v>85.84545991515867</v>
      </c>
      <c r="F14" s="92">
        <v>7908</v>
      </c>
      <c r="G14" s="93">
        <v>14.154540084841324</v>
      </c>
      <c r="H14" s="92">
        <v>55869</v>
      </c>
      <c r="I14" s="93">
        <v>100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262</v>
      </c>
      <c r="B15" s="307">
        <v>4</v>
      </c>
      <c r="C15" s="308">
        <v>0.007075763740248713</v>
      </c>
      <c r="D15" s="307">
        <v>48579</v>
      </c>
      <c r="E15" s="308">
        <v>85.93338168438555</v>
      </c>
      <c r="F15" s="307">
        <v>7948</v>
      </c>
      <c r="G15" s="308">
        <v>14.059542551874193</v>
      </c>
      <c r="H15" s="307">
        <v>56531</v>
      </c>
      <c r="I15" s="308">
        <v>100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260</v>
      </c>
      <c r="B16" s="307">
        <v>1</v>
      </c>
      <c r="C16" s="308">
        <v>0.001819604417999527</v>
      </c>
      <c r="D16" s="307">
        <v>47023</v>
      </c>
      <c r="E16" s="308">
        <v>85.56325854759176</v>
      </c>
      <c r="F16" s="307">
        <v>7933</v>
      </c>
      <c r="G16" s="308">
        <v>14.434921847990248</v>
      </c>
      <c r="H16" s="307">
        <v>54957</v>
      </c>
      <c r="I16" s="308">
        <v>100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258</v>
      </c>
      <c r="B17" s="307">
        <v>1</v>
      </c>
      <c r="C17" s="308">
        <v>0.0019503442357576113</v>
      </c>
      <c r="D17" s="307">
        <v>43356</v>
      </c>
      <c r="E17" s="308">
        <v>84.55912468550699</v>
      </c>
      <c r="F17" s="307">
        <v>7916</v>
      </c>
      <c r="G17" s="308">
        <v>15.43892497025725</v>
      </c>
      <c r="H17" s="307">
        <v>51273</v>
      </c>
      <c r="I17" s="308">
        <v>100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256</v>
      </c>
      <c r="B18" s="92">
        <v>0</v>
      </c>
      <c r="C18" s="93">
        <v>0</v>
      </c>
      <c r="D18" s="92">
        <v>43256</v>
      </c>
      <c r="E18" s="93">
        <v>84.69279868426204</v>
      </c>
      <c r="F18" s="92">
        <v>7818</v>
      </c>
      <c r="G18" s="93">
        <v>15.307201315737947</v>
      </c>
      <c r="H18" s="92">
        <v>51074</v>
      </c>
      <c r="I18" s="93">
        <v>100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254</v>
      </c>
      <c r="B19" s="307">
        <v>2</v>
      </c>
      <c r="C19" s="308">
        <v>0.0037953544861090024</v>
      </c>
      <c r="D19" s="307">
        <v>44687</v>
      </c>
      <c r="E19" s="308">
        <v>84.8015029603765</v>
      </c>
      <c r="F19" s="307">
        <v>8007</v>
      </c>
      <c r="G19" s="308">
        <v>15.19470168513739</v>
      </c>
      <c r="H19" s="307">
        <v>52696</v>
      </c>
      <c r="I19" s="308">
        <v>100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252</v>
      </c>
      <c r="B20" s="307">
        <v>4</v>
      </c>
      <c r="C20" s="308">
        <v>0.007698229407236336</v>
      </c>
      <c r="D20" s="307">
        <v>43936</v>
      </c>
      <c r="E20" s="308">
        <v>84.55735180908391</v>
      </c>
      <c r="F20" s="307">
        <v>8020</v>
      </c>
      <c r="G20" s="308">
        <v>15.434949961508854</v>
      </c>
      <c r="H20" s="307">
        <v>51960</v>
      </c>
      <c r="I20" s="308">
        <v>100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250</v>
      </c>
      <c r="B21" s="307">
        <v>5</v>
      </c>
      <c r="C21" s="308">
        <v>0.009863100169645322</v>
      </c>
      <c r="D21" s="307">
        <v>42743</v>
      </c>
      <c r="E21" s="308">
        <v>84.31569811023</v>
      </c>
      <c r="F21" s="307">
        <v>7946</v>
      </c>
      <c r="G21" s="308">
        <v>15.674438789600348</v>
      </c>
      <c r="H21" s="307">
        <v>50694</v>
      </c>
      <c r="I21" s="308">
        <v>100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247</v>
      </c>
      <c r="B22" s="92">
        <v>6</v>
      </c>
      <c r="C22" s="93">
        <v>0.01183315254905828</v>
      </c>
      <c r="D22" s="92">
        <v>42723</v>
      </c>
      <c r="E22" s="93">
        <v>84.25796272556947</v>
      </c>
      <c r="F22" s="92">
        <v>7976</v>
      </c>
      <c r="G22" s="93">
        <v>15.730204121881473</v>
      </c>
      <c r="H22" s="92">
        <v>50705</v>
      </c>
      <c r="I22" s="93">
        <v>100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73</v>
      </c>
      <c r="B25" s="258" t="s">
        <v>239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204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 customHeight="1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8.25" customHeight="1">
      <c r="A28" s="312"/>
      <c r="B28" s="499" t="s">
        <v>71</v>
      </c>
      <c r="C28" s="498"/>
      <c r="D28" s="497" t="s">
        <v>50</v>
      </c>
      <c r="E28" s="498"/>
      <c r="F28" s="497" t="s">
        <v>51</v>
      </c>
      <c r="G28" s="498"/>
      <c r="H28" s="495" t="s">
        <v>28</v>
      </c>
      <c r="I28" s="49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6"/>
      <c r="B29" s="313" t="s">
        <v>20</v>
      </c>
      <c r="C29" s="314" t="s">
        <v>1</v>
      </c>
      <c r="D29" s="315" t="s">
        <v>20</v>
      </c>
      <c r="E29" s="314" t="s">
        <v>1</v>
      </c>
      <c r="F29" s="315" t="s">
        <v>20</v>
      </c>
      <c r="G29" s="314" t="s">
        <v>1</v>
      </c>
      <c r="H29" s="315" t="s">
        <v>20</v>
      </c>
      <c r="I29" s="314" t="s">
        <v>1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283</v>
      </c>
      <c r="B30" s="347">
        <f>'[11]femmes'!$K$44</f>
        <v>0</v>
      </c>
      <c r="C30" s="109"/>
      <c r="D30" s="92">
        <f>'[11]femmes'!$K$24</f>
        <v>1674</v>
      </c>
      <c r="E30" s="109">
        <f>(D30/H30)*100</f>
        <v>82.62586377097729</v>
      </c>
      <c r="F30" s="92">
        <f>SUM('[11]femmes'!$K$33,'[11]femmes'!$K$41)</f>
        <v>352</v>
      </c>
      <c r="G30" s="109">
        <f>(F30/H30)*100</f>
        <v>17.374136229022703</v>
      </c>
      <c r="H30" s="92">
        <f>$B$30+$F$30+$D$30</f>
        <v>2026</v>
      </c>
      <c r="I30" s="109">
        <f>G30+E30+C30</f>
        <v>100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279</v>
      </c>
      <c r="B31" s="348">
        <v>0</v>
      </c>
      <c r="C31" s="308"/>
      <c r="D31" s="307">
        <v>1786</v>
      </c>
      <c r="E31" s="308">
        <v>83.10842252210331</v>
      </c>
      <c r="F31" s="307">
        <v>363</v>
      </c>
      <c r="G31" s="308">
        <v>16.891577477896696</v>
      </c>
      <c r="H31" s="307">
        <v>2149</v>
      </c>
      <c r="I31" s="308">
        <v>100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276</v>
      </c>
      <c r="B32" s="348">
        <v>0</v>
      </c>
      <c r="C32" s="308"/>
      <c r="D32" s="307">
        <v>1734</v>
      </c>
      <c r="E32" s="308">
        <v>83.16546762589928</v>
      </c>
      <c r="F32" s="307">
        <v>351</v>
      </c>
      <c r="G32" s="308">
        <v>16.834532374100718</v>
      </c>
      <c r="H32" s="307">
        <v>2085</v>
      </c>
      <c r="I32" s="308">
        <v>100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9" s="83" customFormat="1" ht="21" customHeight="1">
      <c r="A33" s="249" t="s">
        <v>274</v>
      </c>
      <c r="B33" s="348">
        <v>0</v>
      </c>
      <c r="C33" s="308"/>
      <c r="D33" s="307">
        <v>1681</v>
      </c>
      <c r="E33" s="308">
        <v>83.09441423628274</v>
      </c>
      <c r="F33" s="307">
        <v>342</v>
      </c>
      <c r="G33" s="308">
        <v>16.90558576371725</v>
      </c>
      <c r="H33" s="307">
        <v>2023</v>
      </c>
      <c r="I33" s="308">
        <v>100</v>
      </c>
    </row>
    <row r="34" spans="1:22" ht="21" customHeight="1">
      <c r="A34" s="94" t="s">
        <v>272</v>
      </c>
      <c r="B34" s="92">
        <v>0</v>
      </c>
      <c r="C34" s="93"/>
      <c r="D34" s="92">
        <v>1677</v>
      </c>
      <c r="E34" s="93">
        <v>83.14328210213188</v>
      </c>
      <c r="F34" s="92">
        <v>340</v>
      </c>
      <c r="G34" s="93">
        <v>16.85671789786812</v>
      </c>
      <c r="H34" s="92">
        <v>2017</v>
      </c>
      <c r="I34" s="93">
        <v>100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270</v>
      </c>
      <c r="B35" s="318">
        <v>0</v>
      </c>
      <c r="C35" s="308"/>
      <c r="D35" s="318">
        <v>1722</v>
      </c>
      <c r="E35" s="308">
        <v>82.70893371757924</v>
      </c>
      <c r="F35" s="318">
        <v>360</v>
      </c>
      <c r="G35" s="308">
        <v>17.29106628242075</v>
      </c>
      <c r="H35" s="318">
        <v>2082</v>
      </c>
      <c r="I35" s="308">
        <v>100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268</v>
      </c>
      <c r="B36" s="307">
        <v>0</v>
      </c>
      <c r="C36" s="308"/>
      <c r="D36" s="307">
        <v>1663</v>
      </c>
      <c r="E36" s="308">
        <v>81.88084687346134</v>
      </c>
      <c r="F36" s="307">
        <v>368</v>
      </c>
      <c r="G36" s="308">
        <v>18.119153126538652</v>
      </c>
      <c r="H36" s="307">
        <v>2031</v>
      </c>
      <c r="I36" s="308">
        <v>100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266</v>
      </c>
      <c r="B37" s="307">
        <v>0</v>
      </c>
      <c r="C37" s="308"/>
      <c r="D37" s="307">
        <v>1474</v>
      </c>
      <c r="E37" s="308">
        <v>80.02171552660153</v>
      </c>
      <c r="F37" s="307">
        <v>368</v>
      </c>
      <c r="G37" s="308">
        <v>19.97828447339848</v>
      </c>
      <c r="H37" s="307">
        <v>1842</v>
      </c>
      <c r="I37" s="308">
        <v>100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264</v>
      </c>
      <c r="B38" s="92">
        <v>0</v>
      </c>
      <c r="C38" s="93"/>
      <c r="D38" s="92">
        <v>1340</v>
      </c>
      <c r="E38" s="93">
        <v>74.9440715883669</v>
      </c>
      <c r="F38" s="92">
        <v>448</v>
      </c>
      <c r="G38" s="93">
        <v>25.05592841163311</v>
      </c>
      <c r="H38" s="92">
        <v>1788</v>
      </c>
      <c r="I38" s="93">
        <v>100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262</v>
      </c>
      <c r="B39" s="307">
        <v>0</v>
      </c>
      <c r="C39" s="308"/>
      <c r="D39" s="307">
        <v>1404</v>
      </c>
      <c r="E39" s="308">
        <v>77.9134295227525</v>
      </c>
      <c r="F39" s="307">
        <v>398</v>
      </c>
      <c r="G39" s="308">
        <v>22.086570477247502</v>
      </c>
      <c r="H39" s="307">
        <v>1802</v>
      </c>
      <c r="I39" s="308">
        <v>100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260</v>
      </c>
      <c r="B40" s="307">
        <v>0</v>
      </c>
      <c r="C40" s="308"/>
      <c r="D40" s="307">
        <v>1390</v>
      </c>
      <c r="E40" s="308">
        <v>79.4739851343625</v>
      </c>
      <c r="F40" s="307">
        <v>359</v>
      </c>
      <c r="G40" s="308">
        <v>20.526014865637507</v>
      </c>
      <c r="H40" s="307">
        <v>1749</v>
      </c>
      <c r="I40" s="308">
        <v>100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258</v>
      </c>
      <c r="B41" s="307">
        <v>0</v>
      </c>
      <c r="C41" s="308"/>
      <c r="D41" s="307">
        <v>1235</v>
      </c>
      <c r="E41" s="308">
        <v>78.86334610472542</v>
      </c>
      <c r="F41" s="307">
        <v>331</v>
      </c>
      <c r="G41" s="308">
        <v>21.136653895274584</v>
      </c>
      <c r="H41" s="307">
        <v>1566</v>
      </c>
      <c r="I41" s="308">
        <v>100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256</v>
      </c>
      <c r="B42" s="92">
        <v>0</v>
      </c>
      <c r="C42" s="93"/>
      <c r="D42" s="92">
        <v>1284</v>
      </c>
      <c r="E42" s="93">
        <v>79.30821494749846</v>
      </c>
      <c r="F42" s="92">
        <v>335</v>
      </c>
      <c r="G42" s="93">
        <v>20.691785052501544</v>
      </c>
      <c r="H42" s="92">
        <v>1619</v>
      </c>
      <c r="I42" s="93">
        <v>100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254</v>
      </c>
      <c r="B43" s="307">
        <v>0</v>
      </c>
      <c r="C43" s="308"/>
      <c r="D43" s="307">
        <v>1284</v>
      </c>
      <c r="E43" s="308">
        <v>79.30821494749846</v>
      </c>
      <c r="F43" s="307">
        <v>336</v>
      </c>
      <c r="G43" s="308">
        <v>20.691785052501544</v>
      </c>
      <c r="H43" s="307">
        <v>1620</v>
      </c>
      <c r="I43" s="308">
        <v>100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252</v>
      </c>
      <c r="B44" s="307">
        <v>0</v>
      </c>
      <c r="C44" s="308"/>
      <c r="D44" s="307">
        <v>1278</v>
      </c>
      <c r="E44" s="308">
        <v>78.45303867403315</v>
      </c>
      <c r="F44" s="307">
        <v>351</v>
      </c>
      <c r="G44" s="308">
        <v>21.54696132596685</v>
      </c>
      <c r="H44" s="307">
        <v>1629</v>
      </c>
      <c r="I44" s="308">
        <v>100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250</v>
      </c>
      <c r="B45" s="307">
        <v>1</v>
      </c>
      <c r="C45" s="308"/>
      <c r="D45" s="307">
        <v>1200</v>
      </c>
      <c r="E45" s="308">
        <v>77.87151200519143</v>
      </c>
      <c r="F45" s="307">
        <v>340</v>
      </c>
      <c r="G45" s="308">
        <v>22.063595068137573</v>
      </c>
      <c r="H45" s="307">
        <v>1541</v>
      </c>
      <c r="I45" s="308">
        <v>99.93510707332901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247</v>
      </c>
      <c r="B46" s="419">
        <v>0</v>
      </c>
      <c r="C46" s="420"/>
      <c r="D46" s="419">
        <v>1272</v>
      </c>
      <c r="E46" s="420">
        <v>79.59949937421777</v>
      </c>
      <c r="F46" s="419">
        <v>326</v>
      </c>
      <c r="G46" s="420">
        <v>20.40050062578223</v>
      </c>
      <c r="H46" s="419">
        <v>1598</v>
      </c>
      <c r="I46" s="420">
        <v>100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3.5">
      <c r="A47" s="319"/>
      <c r="B47" s="69"/>
      <c r="C47" s="69"/>
      <c r="D47" s="69"/>
      <c r="E47" s="69"/>
      <c r="F47" s="69"/>
      <c r="G47" s="69"/>
      <c r="H47" s="69"/>
      <c r="I47" s="69"/>
      <c r="J47" s="66"/>
      <c r="K47" s="80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8"/>
      <c r="B48" s="68"/>
      <c r="C48" s="68"/>
      <c r="D48" s="68"/>
      <c r="E48" s="68"/>
      <c r="F48" s="68"/>
      <c r="G48" s="68"/>
      <c r="H48" s="68"/>
      <c r="I48" s="68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H4:I4"/>
    <mergeCell ref="B4:C4"/>
    <mergeCell ref="D4:E4"/>
    <mergeCell ref="F4:G4"/>
    <mergeCell ref="H28:I28"/>
    <mergeCell ref="B28:C28"/>
    <mergeCell ref="D28:E28"/>
    <mergeCell ref="F28:G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1">
      <selection activeCell="A31" sqref="A31"/>
    </sheetView>
  </sheetViews>
  <sheetFormatPr defaultColWidth="11.00390625" defaultRowHeight="12.75"/>
  <cols>
    <col min="1" max="1" width="18.625" style="83" customWidth="1"/>
    <col min="2" max="3" width="9.00390625" style="83" customWidth="1"/>
    <col min="4" max="4" width="7.625" style="83" customWidth="1"/>
    <col min="5" max="5" width="9.50390625" style="83" customWidth="1"/>
    <col min="6" max="6" width="7.75390625" style="83" customWidth="1"/>
    <col min="7" max="7" width="8.75390625" style="83" customWidth="1"/>
    <col min="8" max="8" width="7.125" style="83" customWidth="1"/>
    <col min="9" max="9" width="9.125" style="83" customWidth="1"/>
    <col min="10" max="10" width="7.125" style="83" customWidth="1"/>
    <col min="11" max="11" width="9.125" style="83" customWidth="1"/>
    <col min="12" max="12" width="8.00390625" style="83" bestFit="1" customWidth="1"/>
    <col min="13" max="13" width="10.00390625" style="83" customWidth="1"/>
    <col min="14" max="16384" width="11.00390625" style="67" customWidth="1"/>
  </cols>
  <sheetData>
    <row r="1" spans="1:22" ht="20.25">
      <c r="A1" s="257" t="s">
        <v>39</v>
      </c>
      <c r="B1" s="258" t="s">
        <v>238</v>
      </c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205</v>
      </c>
      <c r="N2" s="66"/>
      <c r="O2" s="66"/>
      <c r="P2" s="66"/>
      <c r="Q2" s="66"/>
      <c r="R2" s="66"/>
      <c r="S2" s="66"/>
      <c r="T2" s="66"/>
      <c r="U2" s="66"/>
      <c r="V2" s="66"/>
    </row>
    <row r="3" spans="14:22" ht="12.75"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500" t="s">
        <v>68</v>
      </c>
      <c r="C4" s="500"/>
      <c r="D4" s="500" t="s">
        <v>69</v>
      </c>
      <c r="E4" s="500"/>
      <c r="F4" s="500" t="s">
        <v>96</v>
      </c>
      <c r="G4" s="500"/>
      <c r="H4" s="500" t="s">
        <v>97</v>
      </c>
      <c r="I4" s="500"/>
      <c r="J4" s="501" t="s">
        <v>27</v>
      </c>
      <c r="K4" s="502"/>
      <c r="L4" s="500" t="s">
        <v>28</v>
      </c>
      <c r="M4" s="503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95</v>
      </c>
      <c r="C5" s="314" t="s">
        <v>1</v>
      </c>
      <c r="D5" s="321" t="s">
        <v>95</v>
      </c>
      <c r="E5" s="314" t="s">
        <v>1</v>
      </c>
      <c r="F5" s="321" t="s">
        <v>95</v>
      </c>
      <c r="G5" s="314" t="s">
        <v>1</v>
      </c>
      <c r="H5" s="321" t="s">
        <v>95</v>
      </c>
      <c r="I5" s="314" t="s">
        <v>1</v>
      </c>
      <c r="J5" s="321" t="s">
        <v>95</v>
      </c>
      <c r="K5" s="314" t="s">
        <v>1</v>
      </c>
      <c r="L5" s="321" t="s">
        <v>95</v>
      </c>
      <c r="M5" s="314" t="s">
        <v>1</v>
      </c>
      <c r="N5" s="66"/>
      <c r="O5" s="66"/>
      <c r="P5" s="66"/>
      <c r="Q5" s="66"/>
      <c r="R5" s="66"/>
      <c r="S5" s="66"/>
      <c r="T5" s="66"/>
      <c r="U5" s="66"/>
      <c r="V5" s="66"/>
    </row>
    <row r="6" spans="1:22" ht="22.5" customHeight="1">
      <c r="A6" s="82" t="s">
        <v>283</v>
      </c>
      <c r="B6" s="310">
        <f>'[11]ensemble'!$K$17</f>
        <v>10880</v>
      </c>
      <c r="C6" s="324">
        <f>(B6/L6)*100</f>
        <v>20.311391554344173</v>
      </c>
      <c r="D6" s="310">
        <f>'[11]ensemble'!$K$18</f>
        <v>11674</v>
      </c>
      <c r="E6" s="109">
        <f>(D6/L6)*100</f>
        <v>21.793675092409366</v>
      </c>
      <c r="F6" s="310">
        <f>'[11]ensemble'!$K$19</f>
        <v>18564</v>
      </c>
      <c r="G6" s="109">
        <f>(F6/L6)*100</f>
        <v>34.656311839599745</v>
      </c>
      <c r="H6" s="310">
        <f>'[11]ensemble'!$K$20</f>
        <v>6761</v>
      </c>
      <c r="I6" s="109">
        <f>(H6/L6)*100</f>
        <v>12.621812343650824</v>
      </c>
      <c r="J6" s="310">
        <f>SUM('[11]ensemble'!$K$21:$K$23)</f>
        <v>5687</v>
      </c>
      <c r="K6" s="109">
        <f>(J6/L6)*100</f>
        <v>10.616809169995893</v>
      </c>
      <c r="L6" s="310">
        <f>'[11]ensemble'!$K$24</f>
        <v>53566</v>
      </c>
      <c r="M6" s="109">
        <f>K6+I6+G6+E6+C6</f>
        <v>100</v>
      </c>
      <c r="N6" s="66"/>
      <c r="O6" s="66"/>
      <c r="P6" s="66"/>
      <c r="Q6" s="66"/>
      <c r="R6" s="66"/>
      <c r="S6" s="66"/>
      <c r="T6" s="66"/>
      <c r="U6" s="66"/>
      <c r="V6" s="66"/>
    </row>
    <row r="7" spans="1:22" ht="22.5" customHeight="1">
      <c r="A7" s="249" t="s">
        <v>279</v>
      </c>
      <c r="B7" s="318">
        <v>11550</v>
      </c>
      <c r="C7" s="322">
        <v>20.883054892601432</v>
      </c>
      <c r="D7" s="318">
        <v>12351</v>
      </c>
      <c r="E7" s="308">
        <v>22.331308309828596</v>
      </c>
      <c r="F7" s="318">
        <v>18711</v>
      </c>
      <c r="G7" s="308">
        <v>33.83054892601432</v>
      </c>
      <c r="H7" s="318">
        <v>6846</v>
      </c>
      <c r="I7" s="308">
        <v>12.377956172705575</v>
      </c>
      <c r="J7" s="318">
        <v>5850</v>
      </c>
      <c r="K7" s="308">
        <v>10.577131698850076</v>
      </c>
      <c r="L7" s="318">
        <v>55308</v>
      </c>
      <c r="M7" s="308">
        <v>100.00000000000001</v>
      </c>
      <c r="N7" s="66"/>
      <c r="O7" s="66"/>
      <c r="P7" s="66"/>
      <c r="Q7" s="66"/>
      <c r="R7" s="66"/>
      <c r="S7" s="66"/>
      <c r="T7" s="66"/>
      <c r="U7" s="66"/>
      <c r="V7" s="66"/>
    </row>
    <row r="8" spans="1:22" ht="22.5" customHeight="1">
      <c r="A8" s="249" t="s">
        <v>276</v>
      </c>
      <c r="B8" s="318">
        <v>11239</v>
      </c>
      <c r="C8" s="322">
        <v>20.868612596553774</v>
      </c>
      <c r="D8" s="318">
        <v>11738</v>
      </c>
      <c r="E8" s="308">
        <v>21.795157456922162</v>
      </c>
      <c r="F8" s="318">
        <v>18352</v>
      </c>
      <c r="G8" s="308">
        <v>34.076054664289956</v>
      </c>
      <c r="H8" s="318">
        <v>6758</v>
      </c>
      <c r="I8" s="308">
        <v>12.54827688651218</v>
      </c>
      <c r="J8" s="318">
        <v>5769</v>
      </c>
      <c r="K8" s="308">
        <v>10.711898395721924</v>
      </c>
      <c r="L8" s="318">
        <v>53856</v>
      </c>
      <c r="M8" s="308">
        <v>99.99999999999999</v>
      </c>
      <c r="N8" s="66"/>
      <c r="O8" s="66"/>
      <c r="P8" s="66"/>
      <c r="Q8" s="66"/>
      <c r="R8" s="66"/>
      <c r="S8" s="66"/>
      <c r="T8" s="66"/>
      <c r="U8" s="66"/>
      <c r="V8" s="66"/>
    </row>
    <row r="9" spans="1:13" s="83" customFormat="1" ht="22.5" customHeight="1">
      <c r="A9" s="249" t="s">
        <v>274</v>
      </c>
      <c r="B9" s="318">
        <v>10800</v>
      </c>
      <c r="C9" s="322">
        <v>20.600072481736508</v>
      </c>
      <c r="D9" s="318">
        <v>11161</v>
      </c>
      <c r="E9" s="308">
        <v>21.288648978579737</v>
      </c>
      <c r="F9" s="318">
        <v>18169</v>
      </c>
      <c r="G9" s="308">
        <v>34.65580712228432</v>
      </c>
      <c r="H9" s="318">
        <v>6647</v>
      </c>
      <c r="I9" s="308">
        <v>12.67858164686135</v>
      </c>
      <c r="J9" s="318">
        <v>5650</v>
      </c>
      <c r="K9" s="308">
        <v>10.776889770538082</v>
      </c>
      <c r="L9" s="318">
        <v>52427</v>
      </c>
      <c r="M9" s="308">
        <v>100</v>
      </c>
    </row>
    <row r="10" spans="1:22" ht="22.5" customHeight="1">
      <c r="A10" s="94" t="s">
        <v>272</v>
      </c>
      <c r="B10" s="354">
        <v>10594</v>
      </c>
      <c r="C10" s="355">
        <v>20.50597139151811</v>
      </c>
      <c r="D10" s="354">
        <v>11124</v>
      </c>
      <c r="E10" s="93">
        <v>21.531850647465305</v>
      </c>
      <c r="F10" s="354">
        <v>18027</v>
      </c>
      <c r="G10" s="93">
        <v>34.893444050868126</v>
      </c>
      <c r="H10" s="354">
        <v>6374</v>
      </c>
      <c r="I10" s="93">
        <v>12.337649768693263</v>
      </c>
      <c r="J10" s="354">
        <v>5544</v>
      </c>
      <c r="K10" s="93">
        <v>10.731084141455199</v>
      </c>
      <c r="L10" s="354">
        <v>51663</v>
      </c>
      <c r="M10" s="93">
        <v>100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2.5" customHeight="1">
      <c r="A11" s="249" t="s">
        <v>270</v>
      </c>
      <c r="B11" s="307">
        <v>11398</v>
      </c>
      <c r="C11" s="308">
        <v>21.422798609153276</v>
      </c>
      <c r="D11" s="307">
        <v>11514</v>
      </c>
      <c r="E11" s="308">
        <v>21.64082323089935</v>
      </c>
      <c r="F11" s="307">
        <v>18285</v>
      </c>
      <c r="G11" s="308">
        <v>34.36707076402594</v>
      </c>
      <c r="H11" s="307">
        <v>6362</v>
      </c>
      <c r="I11" s="308">
        <v>11.95752278921154</v>
      </c>
      <c r="J11" s="307">
        <v>5646</v>
      </c>
      <c r="K11" s="308">
        <v>10.611784606709895</v>
      </c>
      <c r="L11" s="307">
        <v>53205</v>
      </c>
      <c r="M11" s="308">
        <v>100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2.5" customHeight="1">
      <c r="A12" s="249" t="s">
        <v>268</v>
      </c>
      <c r="B12" s="307">
        <v>11642</v>
      </c>
      <c r="C12" s="322">
        <v>22.085633524936924</v>
      </c>
      <c r="D12" s="307">
        <v>11344</v>
      </c>
      <c r="E12" s="308">
        <v>21.520308083394987</v>
      </c>
      <c r="F12" s="307">
        <v>17876</v>
      </c>
      <c r="G12" s="308">
        <v>33.91193823155578</v>
      </c>
      <c r="H12" s="307">
        <v>6245</v>
      </c>
      <c r="I12" s="308">
        <v>11.847172424259671</v>
      </c>
      <c r="J12" s="307">
        <v>5606</v>
      </c>
      <c r="K12" s="308">
        <v>10.634947735852636</v>
      </c>
      <c r="L12" s="307">
        <v>52713</v>
      </c>
      <c r="M12" s="308">
        <v>100</v>
      </c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2.5" customHeight="1">
      <c r="A13" s="249" t="s">
        <v>266</v>
      </c>
      <c r="B13" s="307">
        <v>10222</v>
      </c>
      <c r="C13" s="308">
        <v>20.58272758391559</v>
      </c>
      <c r="D13" s="307">
        <v>10419</v>
      </c>
      <c r="E13" s="308">
        <v>20.97940116384431</v>
      </c>
      <c r="F13" s="307">
        <v>17226</v>
      </c>
      <c r="G13" s="308">
        <v>34.68578217183819</v>
      </c>
      <c r="H13" s="307">
        <v>6202</v>
      </c>
      <c r="I13" s="308">
        <v>12.48817026760365</v>
      </c>
      <c r="J13" s="307">
        <v>5594</v>
      </c>
      <c r="K13" s="308">
        <v>11.26391881279826</v>
      </c>
      <c r="L13" s="307">
        <v>49663</v>
      </c>
      <c r="M13" s="308">
        <v>100</v>
      </c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2.5" customHeight="1">
      <c r="A14" s="94" t="s">
        <v>264</v>
      </c>
      <c r="B14" s="354">
        <v>9680</v>
      </c>
      <c r="C14" s="355">
        <v>20.183065407310107</v>
      </c>
      <c r="D14" s="354">
        <v>10078</v>
      </c>
      <c r="E14" s="93">
        <v>21.012906319718105</v>
      </c>
      <c r="F14" s="354">
        <v>16681</v>
      </c>
      <c r="G14" s="93">
        <v>34.78034236150205</v>
      </c>
      <c r="H14" s="354">
        <v>6108</v>
      </c>
      <c r="I14" s="93">
        <v>12.735347469819228</v>
      </c>
      <c r="J14" s="354">
        <v>5414</v>
      </c>
      <c r="K14" s="93">
        <v>11.288338441650508</v>
      </c>
      <c r="L14" s="354">
        <v>47961</v>
      </c>
      <c r="M14" s="93">
        <v>100</v>
      </c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2.5" customHeight="1">
      <c r="A15" s="249" t="s">
        <v>262</v>
      </c>
      <c r="B15" s="307">
        <v>10254</v>
      </c>
      <c r="C15" s="308">
        <v>21.10788612363367</v>
      </c>
      <c r="D15" s="307">
        <v>10388</v>
      </c>
      <c r="E15" s="308">
        <v>21.38372547808724</v>
      </c>
      <c r="F15" s="307">
        <v>16398</v>
      </c>
      <c r="G15" s="308">
        <v>33.75532637559439</v>
      </c>
      <c r="H15" s="307">
        <v>6011</v>
      </c>
      <c r="I15" s="308">
        <v>12.373659400152329</v>
      </c>
      <c r="J15" s="307">
        <v>5528</v>
      </c>
      <c r="K15" s="308">
        <v>11.37940262253237</v>
      </c>
      <c r="L15" s="307">
        <v>48579</v>
      </c>
      <c r="M15" s="308">
        <v>100</v>
      </c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2.5" customHeight="1">
      <c r="A16" s="249" t="s">
        <v>260</v>
      </c>
      <c r="B16" s="307">
        <v>10140</v>
      </c>
      <c r="C16" s="308">
        <v>21.563915530697745</v>
      </c>
      <c r="D16" s="307">
        <v>9807</v>
      </c>
      <c r="E16" s="308">
        <v>20.8557514407843</v>
      </c>
      <c r="F16" s="307">
        <v>15895</v>
      </c>
      <c r="G16" s="308">
        <v>33.80260723475746</v>
      </c>
      <c r="H16" s="307">
        <v>5795</v>
      </c>
      <c r="I16" s="308">
        <v>12.323756459604875</v>
      </c>
      <c r="J16" s="307">
        <v>5386</v>
      </c>
      <c r="K16" s="308">
        <v>11.453969334155625</v>
      </c>
      <c r="L16" s="307">
        <v>47023</v>
      </c>
      <c r="M16" s="308">
        <v>100</v>
      </c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2.5" customHeight="1">
      <c r="A17" s="249" t="s">
        <v>258</v>
      </c>
      <c r="B17" s="307">
        <v>8726</v>
      </c>
      <c r="C17" s="308">
        <v>20.1263954239321</v>
      </c>
      <c r="D17" s="307">
        <v>8809</v>
      </c>
      <c r="E17" s="308">
        <v>20.317833748500785</v>
      </c>
      <c r="F17" s="307">
        <v>14780</v>
      </c>
      <c r="G17" s="308">
        <v>34.08986068825538</v>
      </c>
      <c r="H17" s="307">
        <v>5709</v>
      </c>
      <c r="I17" s="308">
        <v>13.167727650152228</v>
      </c>
      <c r="J17" s="307">
        <v>5332</v>
      </c>
      <c r="K17" s="308">
        <v>12.298182489159517</v>
      </c>
      <c r="L17" s="307">
        <v>43356</v>
      </c>
      <c r="M17" s="308">
        <v>100</v>
      </c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2.5" customHeight="1">
      <c r="A18" s="94" t="s">
        <v>256</v>
      </c>
      <c r="B18" s="354">
        <v>8911</v>
      </c>
      <c r="C18" s="355">
        <v>20.60061031995561</v>
      </c>
      <c r="D18" s="354">
        <v>9039</v>
      </c>
      <c r="E18" s="93">
        <v>20.896523025707417</v>
      </c>
      <c r="F18" s="354">
        <v>14253</v>
      </c>
      <c r="G18" s="93">
        <v>32.950342149066024</v>
      </c>
      <c r="H18" s="354">
        <v>5773</v>
      </c>
      <c r="I18" s="93">
        <v>13.346125393009062</v>
      </c>
      <c r="J18" s="354">
        <v>5280</v>
      </c>
      <c r="K18" s="93">
        <v>12.206399112261883</v>
      </c>
      <c r="L18" s="354">
        <v>43256</v>
      </c>
      <c r="M18" s="93">
        <v>100</v>
      </c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2.5" customHeight="1">
      <c r="A19" s="249" t="s">
        <v>254</v>
      </c>
      <c r="B19" s="307">
        <v>9679</v>
      </c>
      <c r="C19" s="308">
        <v>21.7</v>
      </c>
      <c r="D19" s="307">
        <v>9346</v>
      </c>
      <c r="E19" s="308">
        <v>20.9</v>
      </c>
      <c r="F19" s="307">
        <v>14675</v>
      </c>
      <c r="G19" s="308">
        <v>32.8</v>
      </c>
      <c r="H19" s="307">
        <v>5583</v>
      </c>
      <c r="I19" s="308">
        <v>12.5</v>
      </c>
      <c r="J19" s="307">
        <v>5404</v>
      </c>
      <c r="K19" s="308">
        <v>12.1</v>
      </c>
      <c r="L19" s="307">
        <v>44687</v>
      </c>
      <c r="M19" s="308">
        <v>100</v>
      </c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2.5" customHeight="1">
      <c r="A20" s="249" t="s">
        <v>252</v>
      </c>
      <c r="B20" s="307">
        <v>9603</v>
      </c>
      <c r="C20" s="308">
        <v>21.85679169701384</v>
      </c>
      <c r="D20" s="307">
        <v>8922</v>
      </c>
      <c r="E20" s="308">
        <v>20.306809905316825</v>
      </c>
      <c r="F20" s="307">
        <v>14228</v>
      </c>
      <c r="G20" s="308">
        <v>32.38346686088857</v>
      </c>
      <c r="H20" s="307">
        <v>5661</v>
      </c>
      <c r="I20" s="308">
        <v>12.884650400582665</v>
      </c>
      <c r="J20" s="307">
        <v>5522</v>
      </c>
      <c r="K20" s="308">
        <v>12.568281136198106</v>
      </c>
      <c r="L20" s="307">
        <v>43936</v>
      </c>
      <c r="M20" s="308">
        <v>100</v>
      </c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2.5" customHeight="1">
      <c r="A21" s="249" t="s">
        <v>250</v>
      </c>
      <c r="B21" s="307">
        <v>8882</v>
      </c>
      <c r="C21" s="308">
        <v>20.780010761996117</v>
      </c>
      <c r="D21" s="307">
        <v>8563</v>
      </c>
      <c r="E21" s="308">
        <v>20.03368972697284</v>
      </c>
      <c r="F21" s="307">
        <v>14174</v>
      </c>
      <c r="G21" s="308">
        <v>33.16098542451395</v>
      </c>
      <c r="H21" s="307">
        <v>5628</v>
      </c>
      <c r="I21" s="308">
        <v>13.167068291884052</v>
      </c>
      <c r="J21" s="307">
        <v>5496</v>
      </c>
      <c r="K21" s="308">
        <v>12.858245794633039</v>
      </c>
      <c r="L21" s="307">
        <v>42743</v>
      </c>
      <c r="M21" s="308">
        <v>100</v>
      </c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2.5" customHeight="1">
      <c r="A22" s="94" t="s">
        <v>247</v>
      </c>
      <c r="B22" s="354">
        <v>8925</v>
      </c>
      <c r="C22" s="355">
        <v>20.890386911031527</v>
      </c>
      <c r="D22" s="354">
        <v>8659</v>
      </c>
      <c r="E22" s="93">
        <v>20.267771457996865</v>
      </c>
      <c r="F22" s="354">
        <v>14341</v>
      </c>
      <c r="G22" s="93">
        <v>33.5673992931208</v>
      </c>
      <c r="H22" s="354">
        <v>5402</v>
      </c>
      <c r="I22" s="93">
        <v>12.644243147719028</v>
      </c>
      <c r="J22" s="354">
        <v>5396</v>
      </c>
      <c r="K22" s="93">
        <v>12.63019919013178</v>
      </c>
      <c r="L22" s="354">
        <v>42723</v>
      </c>
      <c r="M22" s="93">
        <v>100</v>
      </c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6"/>
      <c r="O23" s="66"/>
      <c r="P23" s="66"/>
      <c r="Q23" s="66"/>
      <c r="R23" s="66"/>
      <c r="S23" s="66"/>
      <c r="T23" s="66"/>
      <c r="U23" s="66"/>
      <c r="V23" s="66"/>
    </row>
    <row r="24" spans="14:22" ht="12.75"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98</v>
      </c>
      <c r="B25" s="258" t="s">
        <v>239</v>
      </c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206</v>
      </c>
      <c r="N26" s="66"/>
      <c r="O26" s="66"/>
      <c r="P26" s="66"/>
      <c r="Q26" s="66"/>
      <c r="R26" s="66"/>
      <c r="S26" s="66"/>
      <c r="T26" s="66"/>
      <c r="U26" s="66"/>
      <c r="V26" s="66"/>
    </row>
    <row r="27" spans="14:22" ht="12.75">
      <c r="N27" s="66"/>
      <c r="O27" s="66"/>
      <c r="P27" s="66"/>
      <c r="Q27" s="66"/>
      <c r="R27" s="66"/>
      <c r="S27" s="66"/>
      <c r="T27" s="66"/>
      <c r="U27" s="66"/>
      <c r="V27" s="66"/>
    </row>
    <row r="28" spans="2:22" ht="36" customHeight="1">
      <c r="B28" s="500" t="s">
        <v>68</v>
      </c>
      <c r="C28" s="500"/>
      <c r="D28" s="500" t="s">
        <v>69</v>
      </c>
      <c r="E28" s="500"/>
      <c r="F28" s="500" t="s">
        <v>96</v>
      </c>
      <c r="G28" s="500"/>
      <c r="H28" s="500" t="s">
        <v>97</v>
      </c>
      <c r="I28" s="500"/>
      <c r="J28" s="501" t="s">
        <v>27</v>
      </c>
      <c r="K28" s="502"/>
      <c r="L28" s="500" t="s">
        <v>28</v>
      </c>
      <c r="M28" s="503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0.25" customHeight="1">
      <c r="A29" s="262"/>
      <c r="B29" s="323" t="s">
        <v>95</v>
      </c>
      <c r="C29" s="314" t="s">
        <v>1</v>
      </c>
      <c r="D29" s="321" t="s">
        <v>95</v>
      </c>
      <c r="E29" s="314" t="s">
        <v>1</v>
      </c>
      <c r="F29" s="321" t="s">
        <v>95</v>
      </c>
      <c r="G29" s="314" t="s">
        <v>1</v>
      </c>
      <c r="H29" s="321" t="s">
        <v>95</v>
      </c>
      <c r="I29" s="314" t="s">
        <v>1</v>
      </c>
      <c r="J29" s="321" t="s">
        <v>95</v>
      </c>
      <c r="K29" s="314" t="s">
        <v>1</v>
      </c>
      <c r="L29" s="321" t="s">
        <v>95</v>
      </c>
      <c r="M29" s="314" t="s">
        <v>1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0.25" customHeight="1">
      <c r="A30" s="82" t="s">
        <v>283</v>
      </c>
      <c r="B30" s="96">
        <f>'[11]femmes'!$K$17</f>
        <v>423</v>
      </c>
      <c r="C30" s="109">
        <f>(B30/L30)*100</f>
        <v>25.268817204301076</v>
      </c>
      <c r="D30" s="310">
        <f>'[11]femmes'!$K$18</f>
        <v>392</v>
      </c>
      <c r="E30" s="109">
        <f>(D30/L30)*100</f>
        <v>23.416965352449225</v>
      </c>
      <c r="F30" s="310">
        <f>'[11]femmes'!$K$19</f>
        <v>515</v>
      </c>
      <c r="G30" s="109">
        <f>(F30/L30)*100</f>
        <v>30.76463560334528</v>
      </c>
      <c r="H30" s="310">
        <f>'[11]femmes'!$K$20</f>
        <v>180</v>
      </c>
      <c r="I30" s="109">
        <f>(H30/L30)*100</f>
        <v>10.75268817204301</v>
      </c>
      <c r="J30" s="310">
        <f>SUM('[11]femmes'!$K$21:$K$23)</f>
        <v>164</v>
      </c>
      <c r="K30" s="109">
        <f>(J30/L30)*100</f>
        <v>9.79689366786141</v>
      </c>
      <c r="L30" s="310">
        <f>'[11]femmes'!$K$24</f>
        <v>1674</v>
      </c>
      <c r="M30" s="109">
        <f>C30+E30+G30+I30+K30</f>
        <v>100</v>
      </c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2.5" customHeight="1">
      <c r="A31" s="249" t="s">
        <v>279</v>
      </c>
      <c r="B31" s="317">
        <v>428</v>
      </c>
      <c r="C31" s="308">
        <v>23.96416573348264</v>
      </c>
      <c r="D31" s="318">
        <v>446</v>
      </c>
      <c r="E31" s="308">
        <v>24.972004479283314</v>
      </c>
      <c r="F31" s="318">
        <v>573</v>
      </c>
      <c r="G31" s="308">
        <v>32.08286674132139</v>
      </c>
      <c r="H31" s="318">
        <v>165</v>
      </c>
      <c r="I31" s="308">
        <v>9.238521836506159</v>
      </c>
      <c r="J31" s="318">
        <v>174</v>
      </c>
      <c r="K31" s="308">
        <v>9.742441209406495</v>
      </c>
      <c r="L31" s="318">
        <v>1786</v>
      </c>
      <c r="M31" s="308">
        <v>99.99999999999999</v>
      </c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2.5" customHeight="1">
      <c r="A32" s="249" t="s">
        <v>276</v>
      </c>
      <c r="B32" s="317">
        <v>441</v>
      </c>
      <c r="C32" s="308">
        <v>25.432525951557096</v>
      </c>
      <c r="D32" s="318">
        <v>407</v>
      </c>
      <c r="E32" s="308">
        <v>23.471741637831602</v>
      </c>
      <c r="F32" s="318">
        <v>549</v>
      </c>
      <c r="G32" s="308">
        <v>31.66089965397924</v>
      </c>
      <c r="H32" s="318">
        <v>164</v>
      </c>
      <c r="I32" s="308">
        <v>9.457900807381776</v>
      </c>
      <c r="J32" s="318">
        <v>173</v>
      </c>
      <c r="K32" s="308">
        <v>9.976931949250288</v>
      </c>
      <c r="L32" s="318">
        <v>1734</v>
      </c>
      <c r="M32" s="308">
        <v>100</v>
      </c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2.5" customHeight="1">
      <c r="A33" s="249" t="s">
        <v>274</v>
      </c>
      <c r="B33" s="317">
        <v>433</v>
      </c>
      <c r="C33" s="308">
        <v>25.758477096966093</v>
      </c>
      <c r="D33" s="318">
        <v>354</v>
      </c>
      <c r="E33" s="308">
        <v>21.058893515764428</v>
      </c>
      <c r="F33" s="318">
        <v>565</v>
      </c>
      <c r="G33" s="308">
        <v>33.61094586555622</v>
      </c>
      <c r="H33" s="318">
        <v>148</v>
      </c>
      <c r="I33" s="308">
        <v>8.804283164782866</v>
      </c>
      <c r="J33" s="318">
        <v>181</v>
      </c>
      <c r="K33" s="308">
        <v>10.767400356930398</v>
      </c>
      <c r="L33" s="318">
        <v>1681</v>
      </c>
      <c r="M33" s="308">
        <v>100</v>
      </c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2.5" customHeight="1">
      <c r="A34" s="94" t="s">
        <v>272</v>
      </c>
      <c r="B34" s="349">
        <v>422</v>
      </c>
      <c r="C34" s="93">
        <v>25.16398330351819</v>
      </c>
      <c r="D34" s="354">
        <v>344</v>
      </c>
      <c r="E34" s="93">
        <v>20.51282051282051</v>
      </c>
      <c r="F34" s="354">
        <v>564</v>
      </c>
      <c r="G34" s="93">
        <v>33.631484794275494</v>
      </c>
      <c r="H34" s="354">
        <v>164</v>
      </c>
      <c r="I34" s="93">
        <v>9.779367918902802</v>
      </c>
      <c r="J34" s="354">
        <v>183</v>
      </c>
      <c r="K34" s="93">
        <v>10.912343470483005</v>
      </c>
      <c r="L34" s="354">
        <v>1677</v>
      </c>
      <c r="M34" s="93">
        <v>100</v>
      </c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2.5" customHeight="1">
      <c r="A35" s="249" t="s">
        <v>270</v>
      </c>
      <c r="B35" s="317">
        <v>426</v>
      </c>
      <c r="C35" s="308">
        <v>24.738675958188153</v>
      </c>
      <c r="D35" s="307">
        <v>361</v>
      </c>
      <c r="E35" s="308">
        <v>20.963995354239255</v>
      </c>
      <c r="F35" s="307">
        <v>592</v>
      </c>
      <c r="G35" s="308">
        <v>34.37862950058072</v>
      </c>
      <c r="H35" s="307">
        <v>153</v>
      </c>
      <c r="I35" s="308">
        <v>8.885017421602788</v>
      </c>
      <c r="J35" s="307">
        <v>190</v>
      </c>
      <c r="K35" s="308">
        <v>11.033681765389082</v>
      </c>
      <c r="L35" s="307">
        <v>1722</v>
      </c>
      <c r="M35" s="308">
        <v>100</v>
      </c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2.5" customHeight="1">
      <c r="A36" s="249" t="s">
        <v>268</v>
      </c>
      <c r="B36" s="307">
        <v>392</v>
      </c>
      <c r="C36" s="308">
        <v>23.571858087793146</v>
      </c>
      <c r="D36" s="307">
        <v>377</v>
      </c>
      <c r="E36" s="308">
        <v>22.669873722188814</v>
      </c>
      <c r="F36" s="307">
        <v>543</v>
      </c>
      <c r="G36" s="308">
        <v>32.65183403487673</v>
      </c>
      <c r="H36" s="307">
        <v>151</v>
      </c>
      <c r="I36" s="308">
        <v>9.079975947083584</v>
      </c>
      <c r="J36" s="307">
        <v>200</v>
      </c>
      <c r="K36" s="308">
        <v>12.026458208057727</v>
      </c>
      <c r="L36" s="307">
        <v>1663</v>
      </c>
      <c r="M36" s="308">
        <v>100</v>
      </c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2.5" customHeight="1">
      <c r="A37" s="249" t="s">
        <v>266</v>
      </c>
      <c r="B37" s="307">
        <v>284</v>
      </c>
      <c r="C37" s="308">
        <v>19.26729986431479</v>
      </c>
      <c r="D37" s="307">
        <v>284</v>
      </c>
      <c r="E37" s="308">
        <v>19.26729986431479</v>
      </c>
      <c r="F37" s="307">
        <v>514</v>
      </c>
      <c r="G37" s="308">
        <v>34.87109905020353</v>
      </c>
      <c r="H37" s="307">
        <v>152</v>
      </c>
      <c r="I37" s="308">
        <v>10.312075983717776</v>
      </c>
      <c r="J37" s="307">
        <v>240</v>
      </c>
      <c r="K37" s="308">
        <v>16.28222523744912</v>
      </c>
      <c r="L37" s="307">
        <v>1474</v>
      </c>
      <c r="M37" s="308">
        <v>100</v>
      </c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2.5" customHeight="1">
      <c r="A38" s="94" t="s">
        <v>264</v>
      </c>
      <c r="B38" s="92">
        <v>292</v>
      </c>
      <c r="C38" s="93">
        <v>21.791044776119403</v>
      </c>
      <c r="D38" s="92">
        <v>276</v>
      </c>
      <c r="E38" s="93">
        <v>20.597014925373134</v>
      </c>
      <c r="F38" s="92">
        <v>444</v>
      </c>
      <c r="G38" s="93">
        <v>33.134328358208954</v>
      </c>
      <c r="H38" s="92">
        <v>148</v>
      </c>
      <c r="I38" s="93">
        <v>11.044776119402986</v>
      </c>
      <c r="J38" s="92">
        <v>180</v>
      </c>
      <c r="K38" s="93">
        <v>13.432835820895523</v>
      </c>
      <c r="L38" s="92">
        <v>1340</v>
      </c>
      <c r="M38" s="93">
        <v>100</v>
      </c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2.5" customHeight="1">
      <c r="A39" s="249" t="s">
        <v>262</v>
      </c>
      <c r="B39" s="307">
        <v>323</v>
      </c>
      <c r="C39" s="308">
        <v>23.005698005698004</v>
      </c>
      <c r="D39" s="307">
        <v>279</v>
      </c>
      <c r="E39" s="308">
        <v>19.871794871794872</v>
      </c>
      <c r="F39" s="307">
        <v>452</v>
      </c>
      <c r="G39" s="308">
        <v>32.193732193732195</v>
      </c>
      <c r="H39" s="307">
        <v>156</v>
      </c>
      <c r="I39" s="308">
        <v>11.11111111111111</v>
      </c>
      <c r="J39" s="307">
        <v>194</v>
      </c>
      <c r="K39" s="308">
        <v>13.817663817663817</v>
      </c>
      <c r="L39" s="307">
        <v>1404</v>
      </c>
      <c r="M39" s="308">
        <v>100</v>
      </c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249" t="s">
        <v>260</v>
      </c>
      <c r="B40" s="307">
        <v>329</v>
      </c>
      <c r="C40" s="308">
        <v>23.66906474820144</v>
      </c>
      <c r="D40" s="307">
        <v>296</v>
      </c>
      <c r="E40" s="308">
        <v>21.294964028776977</v>
      </c>
      <c r="F40" s="307">
        <v>456</v>
      </c>
      <c r="G40" s="308">
        <v>32.805755395683455</v>
      </c>
      <c r="H40" s="307">
        <v>128</v>
      </c>
      <c r="I40" s="308">
        <v>9.20863309352518</v>
      </c>
      <c r="J40" s="307">
        <v>181</v>
      </c>
      <c r="K40" s="308">
        <v>13.02158273381295</v>
      </c>
      <c r="L40" s="307">
        <v>1390</v>
      </c>
      <c r="M40" s="308">
        <v>100</v>
      </c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2.5" customHeight="1">
      <c r="A41" s="249" t="s">
        <v>258</v>
      </c>
      <c r="B41" s="307">
        <v>267</v>
      </c>
      <c r="C41" s="308">
        <v>21.619433198380566</v>
      </c>
      <c r="D41" s="307">
        <v>287</v>
      </c>
      <c r="E41" s="308">
        <v>23.238866396761136</v>
      </c>
      <c r="F41" s="307">
        <v>412</v>
      </c>
      <c r="G41" s="308">
        <v>33.36032388663968</v>
      </c>
      <c r="H41" s="307">
        <v>121</v>
      </c>
      <c r="I41" s="308">
        <v>9.79757085020243</v>
      </c>
      <c r="J41" s="307">
        <v>148</v>
      </c>
      <c r="K41" s="308">
        <v>11.983805668016194</v>
      </c>
      <c r="L41" s="307">
        <v>1235</v>
      </c>
      <c r="M41" s="308">
        <v>100</v>
      </c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2.5" customHeight="1">
      <c r="A42" s="94" t="s">
        <v>256</v>
      </c>
      <c r="B42" s="92">
        <v>356</v>
      </c>
      <c r="C42" s="93">
        <v>27.725856697819314</v>
      </c>
      <c r="D42" s="92">
        <v>260</v>
      </c>
      <c r="E42" s="93">
        <v>20.24922118380062</v>
      </c>
      <c r="F42" s="92">
        <v>406</v>
      </c>
      <c r="G42" s="93">
        <v>31.61993769470405</v>
      </c>
      <c r="H42" s="92">
        <v>114</v>
      </c>
      <c r="I42" s="93">
        <v>8.878504672897195</v>
      </c>
      <c r="J42" s="92">
        <v>148</v>
      </c>
      <c r="K42" s="93">
        <v>11.526479750778815</v>
      </c>
      <c r="L42" s="92">
        <v>1284</v>
      </c>
      <c r="M42" s="93">
        <v>100</v>
      </c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2.5" customHeight="1">
      <c r="A43" s="249" t="s">
        <v>254</v>
      </c>
      <c r="B43" s="307">
        <v>323</v>
      </c>
      <c r="C43" s="308">
        <v>25.15576323987539</v>
      </c>
      <c r="D43" s="307">
        <v>267</v>
      </c>
      <c r="E43" s="308">
        <v>20.794392523364486</v>
      </c>
      <c r="F43" s="307">
        <v>406</v>
      </c>
      <c r="G43" s="308">
        <v>31.61993769470405</v>
      </c>
      <c r="H43" s="307">
        <v>132</v>
      </c>
      <c r="I43" s="308">
        <v>10.2803738317757</v>
      </c>
      <c r="J43" s="307">
        <v>156</v>
      </c>
      <c r="K43" s="308">
        <v>12.149532710280374</v>
      </c>
      <c r="L43" s="307">
        <v>1284</v>
      </c>
      <c r="M43" s="308">
        <v>100</v>
      </c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2.5" customHeight="1">
      <c r="A44" s="249" t="s">
        <v>252</v>
      </c>
      <c r="B44" s="307">
        <v>318</v>
      </c>
      <c r="C44" s="308">
        <v>24.88262910798122</v>
      </c>
      <c r="D44" s="307">
        <v>283</v>
      </c>
      <c r="E44" s="308">
        <v>22.14397496087637</v>
      </c>
      <c r="F44" s="307">
        <v>396</v>
      </c>
      <c r="G44" s="308">
        <v>30.985915492957744</v>
      </c>
      <c r="H44" s="307">
        <v>134</v>
      </c>
      <c r="I44" s="308">
        <v>10.485133020344287</v>
      </c>
      <c r="J44" s="307">
        <v>147</v>
      </c>
      <c r="K44" s="308">
        <v>11.502347417840376</v>
      </c>
      <c r="L44" s="307">
        <v>1278</v>
      </c>
      <c r="M44" s="308">
        <v>100</v>
      </c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2.5" customHeight="1">
      <c r="A45" s="249" t="s">
        <v>250</v>
      </c>
      <c r="B45" s="307">
        <v>297</v>
      </c>
      <c r="C45" s="308">
        <v>24.75</v>
      </c>
      <c r="D45" s="307">
        <v>266</v>
      </c>
      <c r="E45" s="308">
        <v>22.166666666666668</v>
      </c>
      <c r="F45" s="307">
        <v>367</v>
      </c>
      <c r="G45" s="308">
        <v>30.583333333333336</v>
      </c>
      <c r="H45" s="307">
        <v>137</v>
      </c>
      <c r="I45" s="308">
        <v>11.416666666666666</v>
      </c>
      <c r="J45" s="307">
        <v>133</v>
      </c>
      <c r="K45" s="308">
        <v>11.083333333333334</v>
      </c>
      <c r="L45" s="307">
        <v>1200</v>
      </c>
      <c r="M45" s="308">
        <v>100</v>
      </c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2.5" customHeight="1">
      <c r="A46" s="95" t="s">
        <v>247</v>
      </c>
      <c r="B46" s="419">
        <v>337</v>
      </c>
      <c r="C46" s="420">
        <v>26.493710691823903</v>
      </c>
      <c r="D46" s="419">
        <v>252</v>
      </c>
      <c r="E46" s="420">
        <v>19.81132075471698</v>
      </c>
      <c r="F46" s="419">
        <v>398</v>
      </c>
      <c r="G46" s="420">
        <v>31.289308176100626</v>
      </c>
      <c r="H46" s="419">
        <v>149</v>
      </c>
      <c r="I46" s="420">
        <v>11.713836477987421</v>
      </c>
      <c r="J46" s="419">
        <v>136</v>
      </c>
      <c r="K46" s="420">
        <v>10.69182389937107</v>
      </c>
      <c r="L46" s="419">
        <v>1272</v>
      </c>
      <c r="M46" s="420">
        <v>100</v>
      </c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431"/>
      <c r="C47" s="430"/>
      <c r="D47" s="431"/>
      <c r="E47" s="430"/>
      <c r="F47" s="431"/>
      <c r="G47" s="430"/>
      <c r="H47" s="431"/>
      <c r="I47" s="430"/>
      <c r="J47" s="431"/>
      <c r="K47" s="430"/>
      <c r="L47" s="431"/>
      <c r="M47" s="430"/>
      <c r="N47" s="66"/>
      <c r="O47" s="66"/>
      <c r="P47" s="66"/>
      <c r="Q47" s="66"/>
      <c r="R47" s="66"/>
      <c r="S47" s="66"/>
      <c r="T47" s="66"/>
      <c r="U47" s="66"/>
      <c r="V47" s="66"/>
    </row>
    <row r="48" spans="14:22" ht="12.75"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N49" s="66"/>
      <c r="O49" s="66"/>
      <c r="P49" s="66"/>
      <c r="Q49" s="66"/>
      <c r="R49" s="66"/>
      <c r="S49" s="66"/>
      <c r="T49" s="66"/>
      <c r="U49" s="66"/>
      <c r="V49" s="66"/>
    </row>
    <row r="50" spans="14:22" ht="12.75">
      <c r="N50" s="66"/>
      <c r="O50" s="66"/>
      <c r="P50" s="66"/>
      <c r="Q50" s="66"/>
      <c r="R50" s="66"/>
      <c r="S50" s="66"/>
      <c r="T50" s="66"/>
      <c r="U50" s="66"/>
      <c r="V50" s="66"/>
    </row>
    <row r="51" spans="14:22" ht="12.75">
      <c r="N51" s="66"/>
      <c r="O51" s="66"/>
      <c r="P51" s="66"/>
      <c r="Q51" s="66"/>
      <c r="R51" s="66"/>
      <c r="S51" s="66"/>
      <c r="T51" s="66"/>
      <c r="U51" s="66"/>
      <c r="V51" s="66"/>
    </row>
    <row r="52" spans="14:22" ht="12.75">
      <c r="N52" s="66"/>
      <c r="O52" s="66"/>
      <c r="P52" s="66"/>
      <c r="Q52" s="66"/>
      <c r="R52" s="66"/>
      <c r="S52" s="66"/>
      <c r="T52" s="66"/>
      <c r="U52" s="66"/>
      <c r="V52" s="66"/>
    </row>
    <row r="53" spans="14:22" ht="12.75">
      <c r="N53" s="66"/>
      <c r="O53" s="66"/>
      <c r="P53" s="66"/>
      <c r="Q53" s="66"/>
      <c r="R53" s="66"/>
      <c r="S53" s="66"/>
      <c r="T53" s="66"/>
      <c r="U53" s="66"/>
      <c r="V53" s="66"/>
    </row>
    <row r="54" spans="14:22" ht="12.75">
      <c r="N54" s="66"/>
      <c r="O54" s="66"/>
      <c r="P54" s="66"/>
      <c r="Q54" s="66"/>
      <c r="R54" s="66"/>
      <c r="S54" s="66"/>
      <c r="T54" s="66"/>
      <c r="U54" s="66"/>
      <c r="V54" s="66"/>
    </row>
    <row r="55" spans="14:22" ht="12.75">
      <c r="N55" s="66"/>
      <c r="O55" s="66"/>
      <c r="P55" s="66"/>
      <c r="Q55" s="66"/>
      <c r="R55" s="66"/>
      <c r="S55" s="66"/>
      <c r="T55" s="66"/>
      <c r="U55" s="66"/>
      <c r="V55" s="66"/>
    </row>
    <row r="56" spans="14:22" ht="12.75">
      <c r="N56" s="66"/>
      <c r="O56" s="66"/>
      <c r="P56" s="66"/>
      <c r="Q56" s="66"/>
      <c r="R56" s="66"/>
      <c r="S56" s="66"/>
      <c r="T56" s="66"/>
      <c r="U56" s="66"/>
      <c r="V56" s="66"/>
    </row>
    <row r="57" spans="14:22" ht="12.75">
      <c r="N57" s="66"/>
      <c r="O57" s="66"/>
      <c r="P57" s="66"/>
      <c r="Q57" s="66"/>
      <c r="R57" s="66"/>
      <c r="S57" s="66"/>
      <c r="T57" s="66"/>
      <c r="U57" s="66"/>
      <c r="V57" s="66"/>
    </row>
    <row r="58" spans="14:22" ht="12.75">
      <c r="N58" s="66"/>
      <c r="O58" s="66"/>
      <c r="P58" s="66"/>
      <c r="Q58" s="66"/>
      <c r="R58" s="66"/>
      <c r="S58" s="66"/>
      <c r="T58" s="66"/>
      <c r="U58" s="66"/>
      <c r="V58" s="66"/>
    </row>
    <row r="59" spans="14:22" ht="12.75">
      <c r="N59" s="66"/>
      <c r="O59" s="66"/>
      <c r="P59" s="66"/>
      <c r="Q59" s="66"/>
      <c r="R59" s="66"/>
      <c r="S59" s="66"/>
      <c r="T59" s="66"/>
      <c r="U59" s="66"/>
      <c r="V59" s="66"/>
    </row>
    <row r="60" spans="14:22" ht="12.75">
      <c r="N60" s="66"/>
      <c r="O60" s="66"/>
      <c r="P60" s="66"/>
      <c r="Q60" s="66"/>
      <c r="R60" s="66"/>
      <c r="S60" s="66"/>
      <c r="T60" s="66"/>
      <c r="U60" s="66"/>
      <c r="V60" s="66"/>
    </row>
    <row r="61" spans="14:22" ht="12.75">
      <c r="N61" s="66"/>
      <c r="O61" s="66"/>
      <c r="P61" s="66"/>
      <c r="Q61" s="66"/>
      <c r="R61" s="66"/>
      <c r="S61" s="66"/>
      <c r="T61" s="66"/>
      <c r="U61" s="66"/>
      <c r="V61" s="66"/>
    </row>
    <row r="62" spans="14:22" ht="12.75">
      <c r="N62" s="66"/>
      <c r="O62" s="66"/>
      <c r="P62" s="66"/>
      <c r="Q62" s="66"/>
      <c r="R62" s="66"/>
      <c r="S62" s="66"/>
      <c r="T62" s="66"/>
      <c r="U62" s="66"/>
      <c r="V62" s="66"/>
    </row>
    <row r="63" spans="14:22" ht="12.75">
      <c r="N63" s="66"/>
      <c r="O63" s="66"/>
      <c r="P63" s="66"/>
      <c r="Q63" s="66"/>
      <c r="R63" s="66"/>
      <c r="S63" s="66"/>
      <c r="T63" s="66"/>
      <c r="U63" s="66"/>
      <c r="V63" s="66"/>
    </row>
    <row r="64" spans="14:22" ht="12.75">
      <c r="N64" s="66"/>
      <c r="O64" s="66"/>
      <c r="P64" s="66"/>
      <c r="Q64" s="66"/>
      <c r="R64" s="66"/>
      <c r="S64" s="66"/>
      <c r="T64" s="66"/>
      <c r="U64" s="66"/>
      <c r="V64" s="66"/>
    </row>
    <row r="65" spans="14:22" ht="12.75">
      <c r="N65" s="66"/>
      <c r="O65" s="66"/>
      <c r="P65" s="66"/>
      <c r="Q65" s="66"/>
      <c r="R65" s="66"/>
      <c r="S65" s="66"/>
      <c r="T65" s="66"/>
      <c r="U65" s="66"/>
      <c r="V65" s="66"/>
    </row>
    <row r="66" spans="14:22" ht="12.75">
      <c r="N66" s="66"/>
      <c r="O66" s="66"/>
      <c r="P66" s="66"/>
      <c r="Q66" s="66"/>
      <c r="R66" s="66"/>
      <c r="S66" s="66"/>
      <c r="T66" s="66"/>
      <c r="U66" s="66"/>
      <c r="V66" s="66"/>
    </row>
    <row r="67" spans="14:22" ht="12.75">
      <c r="N67" s="66"/>
      <c r="O67" s="66"/>
      <c r="P67" s="66"/>
      <c r="Q67" s="66"/>
      <c r="R67" s="66"/>
      <c r="S67" s="66"/>
      <c r="T67" s="66"/>
      <c r="U67" s="66"/>
      <c r="V67" s="66"/>
    </row>
    <row r="68" spans="14:22" ht="12.75">
      <c r="N68" s="66"/>
      <c r="O68" s="66"/>
      <c r="P68" s="66"/>
      <c r="Q68" s="66"/>
      <c r="R68" s="66"/>
      <c r="S68" s="66"/>
      <c r="T68" s="66"/>
      <c r="U68" s="66"/>
      <c r="V68" s="66"/>
    </row>
    <row r="69" spans="14:22" ht="12.75">
      <c r="N69" s="66"/>
      <c r="O69" s="66"/>
      <c r="P69" s="66"/>
      <c r="Q69" s="66"/>
      <c r="R69" s="66"/>
      <c r="S69" s="66"/>
      <c r="T69" s="66"/>
      <c r="U69" s="66"/>
      <c r="V69" s="66"/>
    </row>
    <row r="70" spans="14:22" ht="12.75"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2">
    <mergeCell ref="J4:K4"/>
    <mergeCell ref="L4:M4"/>
    <mergeCell ref="J28:K28"/>
    <mergeCell ref="L28:M28"/>
    <mergeCell ref="F28:G28"/>
    <mergeCell ref="H28:I28"/>
    <mergeCell ref="F4:G4"/>
    <mergeCell ref="H4:I4"/>
    <mergeCell ref="B4:C4"/>
    <mergeCell ref="D4:E4"/>
    <mergeCell ref="B28:C28"/>
    <mergeCell ref="D28:E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0" r:id="rId1"/>
  <headerFooter alignWithMargins="0">
    <oddFooter>&amp;C&amp;16page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">
      <selection activeCell="A9" sqref="A9"/>
    </sheetView>
  </sheetViews>
  <sheetFormatPr defaultColWidth="11.00390625" defaultRowHeight="12.75"/>
  <cols>
    <col min="1" max="1" width="18.625" style="83" customWidth="1"/>
    <col min="2" max="11" width="8.625" style="83" customWidth="1"/>
    <col min="12" max="13" width="7.125" style="67" customWidth="1"/>
    <col min="14" max="16384" width="11.00390625" style="67" customWidth="1"/>
  </cols>
  <sheetData>
    <row r="1" spans="1:22" ht="20.25">
      <c r="A1" s="257" t="s">
        <v>222</v>
      </c>
      <c r="B1" s="258" t="s">
        <v>238</v>
      </c>
      <c r="C1" s="259"/>
      <c r="D1" s="259"/>
      <c r="E1" s="259"/>
      <c r="F1" s="259"/>
      <c r="G1" s="259"/>
      <c r="H1" s="259"/>
      <c r="I1" s="259"/>
      <c r="J1" s="259"/>
      <c r="K1" s="259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6.5" customHeight="1">
      <c r="A2" s="259"/>
      <c r="B2" s="504" t="s">
        <v>207</v>
      </c>
      <c r="C2" s="505"/>
      <c r="D2" s="505"/>
      <c r="E2" s="505"/>
      <c r="F2" s="505"/>
      <c r="G2" s="505"/>
      <c r="H2" s="505"/>
      <c r="I2" s="505"/>
      <c r="J2" s="505"/>
      <c r="K2" s="505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500" t="s">
        <v>99</v>
      </c>
      <c r="C4" s="500"/>
      <c r="D4" s="500" t="s">
        <v>100</v>
      </c>
      <c r="E4" s="500"/>
      <c r="F4" s="500" t="s">
        <v>101</v>
      </c>
      <c r="G4" s="500"/>
      <c r="H4" s="500" t="s">
        <v>102</v>
      </c>
      <c r="I4" s="500"/>
      <c r="J4" s="501" t="s">
        <v>0</v>
      </c>
      <c r="K4" s="502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95</v>
      </c>
      <c r="C5" s="314" t="s">
        <v>1</v>
      </c>
      <c r="D5" s="321" t="s">
        <v>95</v>
      </c>
      <c r="E5" s="314" t="s">
        <v>1</v>
      </c>
      <c r="F5" s="321" t="s">
        <v>95</v>
      </c>
      <c r="G5" s="314" t="s">
        <v>1</v>
      </c>
      <c r="H5" s="321" t="s">
        <v>95</v>
      </c>
      <c r="I5" s="314" t="s">
        <v>1</v>
      </c>
      <c r="J5" s="321" t="s">
        <v>95</v>
      </c>
      <c r="K5" s="314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283</v>
      </c>
      <c r="B6" s="332">
        <f>SUM('[11]ensemble'!$K$28,'[11]ensemble'!$K$36)</f>
        <v>236</v>
      </c>
      <c r="C6" s="93">
        <f>(B6/J6)*100</f>
        <v>2.949262684328918</v>
      </c>
      <c r="D6" s="92">
        <f>SUM('[11]ensemble'!$K$29:$K$30,'[11]ensemble'!$K$37:$K$38)</f>
        <v>5346</v>
      </c>
      <c r="E6" s="93">
        <f>(D6/J6)*100</f>
        <v>66.80829792551862</v>
      </c>
      <c r="F6" s="92">
        <f>SUM('[11]ensemble'!$K$31,'[11]ensemble'!$K$39)</f>
        <v>1940</v>
      </c>
      <c r="G6" s="93">
        <f>(F6/J6)*100</f>
        <v>24.243939015246188</v>
      </c>
      <c r="H6" s="92">
        <f>SUM('[11]ensemble'!$K$32,'[11]ensemble'!$K$40)</f>
        <v>480</v>
      </c>
      <c r="I6" s="93">
        <f>(H6/J6)*100</f>
        <v>5.998500374906274</v>
      </c>
      <c r="J6" s="92">
        <f>SUM('[11]ensemble'!$K$33,'[11]ensemble'!$K$41)</f>
        <v>8002</v>
      </c>
      <c r="K6" s="93">
        <f>I6+G6+E6+C6</f>
        <v>100</v>
      </c>
      <c r="L6" s="66"/>
      <c r="M6" s="66"/>
      <c r="N6" s="465">
        <f>+J6+5332</f>
        <v>13334</v>
      </c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37">
        <v>231</v>
      </c>
      <c r="C7" s="308">
        <v>2.8617443012884043</v>
      </c>
      <c r="D7" s="307">
        <v>5424</v>
      </c>
      <c r="E7" s="308">
        <v>67.19524281466799</v>
      </c>
      <c r="F7" s="307">
        <v>1939</v>
      </c>
      <c r="G7" s="308">
        <v>24.021308225966305</v>
      </c>
      <c r="H7" s="307">
        <v>478</v>
      </c>
      <c r="I7" s="308">
        <v>5.921704658077305</v>
      </c>
      <c r="J7" s="307">
        <v>8072</v>
      </c>
      <c r="K7" s="308">
        <v>100.00000000000001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276</v>
      </c>
      <c r="B8" s="337">
        <v>203</v>
      </c>
      <c r="C8" s="308">
        <v>2.547051442910916</v>
      </c>
      <c r="D8" s="307">
        <v>5348</v>
      </c>
      <c r="E8" s="308">
        <v>67.10163111668757</v>
      </c>
      <c r="F8" s="307">
        <v>1928</v>
      </c>
      <c r="G8" s="308">
        <v>24.190715181932244</v>
      </c>
      <c r="H8" s="307">
        <v>491</v>
      </c>
      <c r="I8" s="308">
        <v>6.160602258469259</v>
      </c>
      <c r="J8" s="307">
        <v>7970</v>
      </c>
      <c r="K8" s="308">
        <v>99.99999999999999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11" s="83" customFormat="1" ht="21" customHeight="1">
      <c r="A9" s="249" t="s">
        <v>274</v>
      </c>
      <c r="B9" s="337">
        <v>206</v>
      </c>
      <c r="C9" s="308">
        <v>2.6033110072033363</v>
      </c>
      <c r="D9" s="307">
        <v>5323</v>
      </c>
      <c r="E9" s="308">
        <v>67.26905092885126</v>
      </c>
      <c r="F9" s="307">
        <v>1901</v>
      </c>
      <c r="G9" s="308">
        <v>24.023758372298747</v>
      </c>
      <c r="H9" s="307">
        <v>483</v>
      </c>
      <c r="I9" s="308">
        <v>6.103879691646657</v>
      </c>
      <c r="J9" s="307">
        <v>7913</v>
      </c>
      <c r="K9" s="308">
        <v>100</v>
      </c>
    </row>
    <row r="10" spans="1:22" ht="21" customHeight="1">
      <c r="A10" s="94" t="s">
        <v>272</v>
      </c>
      <c r="B10" s="332">
        <v>188</v>
      </c>
      <c r="C10" s="93">
        <v>2.4013283944309616</v>
      </c>
      <c r="D10" s="92">
        <v>5280</v>
      </c>
      <c r="E10" s="93">
        <v>67.44156341806105</v>
      </c>
      <c r="F10" s="92">
        <v>1871</v>
      </c>
      <c r="G10" s="93">
        <v>23.89832673393792</v>
      </c>
      <c r="H10" s="92">
        <v>490</v>
      </c>
      <c r="I10" s="93">
        <v>6.25878145357006</v>
      </c>
      <c r="J10" s="92">
        <v>7829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270</v>
      </c>
      <c r="B11" s="307">
        <v>236</v>
      </c>
      <c r="C11" s="308">
        <v>2.9831879661231198</v>
      </c>
      <c r="D11" s="307">
        <v>5314</v>
      </c>
      <c r="E11" s="308">
        <v>67.17229174567059</v>
      </c>
      <c r="F11" s="307">
        <v>1839</v>
      </c>
      <c r="G11" s="308">
        <v>23.246113007205157</v>
      </c>
      <c r="H11" s="307">
        <v>522</v>
      </c>
      <c r="I11" s="308">
        <v>6.598407281001138</v>
      </c>
      <c r="J11" s="307">
        <v>7911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268</v>
      </c>
      <c r="B12" s="307">
        <v>206</v>
      </c>
      <c r="C12" s="308">
        <v>2.6262111167771542</v>
      </c>
      <c r="D12" s="307">
        <v>5292</v>
      </c>
      <c r="E12" s="308">
        <v>67.46557878633351</v>
      </c>
      <c r="F12" s="307">
        <v>1862</v>
      </c>
      <c r="G12" s="308">
        <v>23.737888832228453</v>
      </c>
      <c r="H12" s="307">
        <v>484</v>
      </c>
      <c r="I12" s="308">
        <v>6.170321264660887</v>
      </c>
      <c r="J12" s="307">
        <v>7844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266</v>
      </c>
      <c r="B13" s="307">
        <v>220</v>
      </c>
      <c r="C13" s="308">
        <v>2.808271636456472</v>
      </c>
      <c r="D13" s="307">
        <v>5297</v>
      </c>
      <c r="E13" s="308">
        <v>67.61552208322696</v>
      </c>
      <c r="F13" s="307">
        <v>1830</v>
      </c>
      <c r="G13" s="308">
        <v>23.359714066887925</v>
      </c>
      <c r="H13" s="307">
        <v>487</v>
      </c>
      <c r="I13" s="308">
        <v>6.216492213428644</v>
      </c>
      <c r="J13" s="307">
        <v>7834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264</v>
      </c>
      <c r="B14" s="92">
        <v>207</v>
      </c>
      <c r="C14" s="93">
        <v>2.6176024279210925</v>
      </c>
      <c r="D14" s="92">
        <v>5361</v>
      </c>
      <c r="E14" s="93">
        <v>67.79210925644917</v>
      </c>
      <c r="F14" s="92">
        <v>1844</v>
      </c>
      <c r="G14" s="93">
        <v>23.318158826504806</v>
      </c>
      <c r="H14" s="92">
        <v>496</v>
      </c>
      <c r="I14" s="93">
        <v>6.272129489124937</v>
      </c>
      <c r="J14" s="92">
        <v>7908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262</v>
      </c>
      <c r="B15" s="307">
        <v>205</v>
      </c>
      <c r="C15" s="308">
        <v>2.579265223955712</v>
      </c>
      <c r="D15" s="307">
        <v>5481</v>
      </c>
      <c r="E15" s="308">
        <v>68.96074484146956</v>
      </c>
      <c r="F15" s="307">
        <v>1782</v>
      </c>
      <c r="G15" s="308">
        <v>22.420734776044288</v>
      </c>
      <c r="H15" s="307">
        <v>480</v>
      </c>
      <c r="I15" s="308">
        <v>6.039255158530448</v>
      </c>
      <c r="J15" s="307">
        <v>7948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260</v>
      </c>
      <c r="B16" s="307">
        <v>186</v>
      </c>
      <c r="C16" s="308">
        <v>2.344636329257532</v>
      </c>
      <c r="D16" s="307">
        <v>5426</v>
      </c>
      <c r="E16" s="308">
        <v>68.39783184167402</v>
      </c>
      <c r="F16" s="307">
        <v>1814</v>
      </c>
      <c r="G16" s="308">
        <v>22.866506996092273</v>
      </c>
      <c r="H16" s="307">
        <v>507</v>
      </c>
      <c r="I16" s="308">
        <v>6.391024832976175</v>
      </c>
      <c r="J16" s="307">
        <v>7933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258</v>
      </c>
      <c r="B17" s="307">
        <v>185</v>
      </c>
      <c r="C17" s="308">
        <v>2.3370389085396663</v>
      </c>
      <c r="D17" s="307">
        <v>5440</v>
      </c>
      <c r="E17" s="308">
        <v>68.72157655381505</v>
      </c>
      <c r="F17" s="307">
        <v>1789</v>
      </c>
      <c r="G17" s="308">
        <v>22.599797877716018</v>
      </c>
      <c r="H17" s="307">
        <v>502</v>
      </c>
      <c r="I17" s="308">
        <v>6.341586659929257</v>
      </c>
      <c r="J17" s="307">
        <v>7916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256</v>
      </c>
      <c r="B18" s="92">
        <v>170</v>
      </c>
      <c r="C18" s="93">
        <v>2.1744691737017137</v>
      </c>
      <c r="D18" s="92">
        <v>5357</v>
      </c>
      <c r="E18" s="93">
        <v>68.52136096188283</v>
      </c>
      <c r="F18" s="92">
        <v>1778</v>
      </c>
      <c r="G18" s="93">
        <v>22.742389357892044</v>
      </c>
      <c r="H18" s="92">
        <v>513</v>
      </c>
      <c r="I18" s="93">
        <v>6.561780506523407</v>
      </c>
      <c r="J18" s="92">
        <v>7818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254</v>
      </c>
      <c r="B19" s="307">
        <v>180</v>
      </c>
      <c r="C19" s="308">
        <v>2.248032971150243</v>
      </c>
      <c r="D19" s="307">
        <v>5615</v>
      </c>
      <c r="E19" s="308">
        <v>70.12613962782565</v>
      </c>
      <c r="F19" s="307">
        <v>1700</v>
      </c>
      <c r="G19" s="308">
        <v>21.231422505307858</v>
      </c>
      <c r="H19" s="307">
        <v>512</v>
      </c>
      <c r="I19" s="308">
        <v>6.394404895716248</v>
      </c>
      <c r="J19" s="307">
        <v>8007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252</v>
      </c>
      <c r="B20" s="307">
        <v>168</v>
      </c>
      <c r="C20" s="308">
        <v>2.0947630922693268</v>
      </c>
      <c r="D20" s="307">
        <v>5650</v>
      </c>
      <c r="E20" s="308">
        <v>70.44887780548629</v>
      </c>
      <c r="F20" s="307">
        <v>1686</v>
      </c>
      <c r="G20" s="308">
        <v>21.022443890274314</v>
      </c>
      <c r="H20" s="307">
        <v>516</v>
      </c>
      <c r="I20" s="308">
        <v>6.433915211970074</v>
      </c>
      <c r="J20" s="307">
        <v>8020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250</v>
      </c>
      <c r="B21" s="307">
        <v>173</v>
      </c>
      <c r="C21" s="308">
        <v>2.177196073496099</v>
      </c>
      <c r="D21" s="307">
        <v>5602</v>
      </c>
      <c r="E21" s="308">
        <v>70.50088094638812</v>
      </c>
      <c r="F21" s="307">
        <v>1650</v>
      </c>
      <c r="G21" s="308">
        <v>20.76516486282406</v>
      </c>
      <c r="H21" s="307">
        <v>521</v>
      </c>
      <c r="I21" s="308">
        <v>6.55675811729172</v>
      </c>
      <c r="J21" s="307">
        <v>7946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247</v>
      </c>
      <c r="B22" s="92">
        <v>158</v>
      </c>
      <c r="C22" s="93">
        <v>1.9809428284854564</v>
      </c>
      <c r="D22" s="92">
        <v>5633</v>
      </c>
      <c r="E22" s="93">
        <v>70.62437311935807</v>
      </c>
      <c r="F22" s="92">
        <v>1666</v>
      </c>
      <c r="G22" s="93">
        <v>20.887662988966902</v>
      </c>
      <c r="H22" s="92">
        <v>519</v>
      </c>
      <c r="I22" s="93">
        <v>6.507021063189569</v>
      </c>
      <c r="J22" s="92">
        <v>7976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8.75" customHeight="1">
      <c r="A25" s="257" t="s">
        <v>179</v>
      </c>
      <c r="B25" s="258" t="s">
        <v>239</v>
      </c>
      <c r="C25" s="259"/>
      <c r="D25" s="259"/>
      <c r="E25" s="259"/>
      <c r="F25" s="259"/>
      <c r="G25" s="259"/>
      <c r="H25" s="259"/>
      <c r="I25" s="259"/>
      <c r="J25" s="259"/>
      <c r="K25" s="259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504" t="s">
        <v>208</v>
      </c>
      <c r="C26" s="505"/>
      <c r="D26" s="505"/>
      <c r="E26" s="505"/>
      <c r="F26" s="505"/>
      <c r="G26" s="505"/>
      <c r="H26" s="505"/>
      <c r="I26" s="505"/>
      <c r="J26" s="505"/>
      <c r="K26" s="505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2:22" ht="12.75" customHeight="1"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5.75">
      <c r="A28" s="311"/>
      <c r="B28" s="500" t="s">
        <v>99</v>
      </c>
      <c r="C28" s="500"/>
      <c r="D28" s="500" t="s">
        <v>100</v>
      </c>
      <c r="E28" s="500"/>
      <c r="F28" s="500" t="s">
        <v>101</v>
      </c>
      <c r="G28" s="500"/>
      <c r="H28" s="500" t="s">
        <v>102</v>
      </c>
      <c r="I28" s="500"/>
      <c r="J28" s="501" t="s">
        <v>0</v>
      </c>
      <c r="K28" s="502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1"/>
      <c r="B29" s="321" t="s">
        <v>95</v>
      </c>
      <c r="C29" s="314" t="s">
        <v>1</v>
      </c>
      <c r="D29" s="321" t="s">
        <v>95</v>
      </c>
      <c r="E29" s="314" t="s">
        <v>1</v>
      </c>
      <c r="F29" s="321" t="s">
        <v>95</v>
      </c>
      <c r="G29" s="314" t="s">
        <v>1</v>
      </c>
      <c r="H29" s="321" t="s">
        <v>95</v>
      </c>
      <c r="I29" s="314" t="s">
        <v>1</v>
      </c>
      <c r="J29" s="321" t="s">
        <v>95</v>
      </c>
      <c r="K29" s="314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283</v>
      </c>
      <c r="B30" s="310">
        <f>SUM('[11]femmes'!$K$28,'[11]femmes'!$K$36)</f>
        <v>15</v>
      </c>
      <c r="C30" s="109">
        <f>(B30/J30)*100</f>
        <v>4.261363636363636</v>
      </c>
      <c r="D30" s="310">
        <f>SUM('[11]femmes'!$K$29:$K$30,'[11]femmes'!$K$37:$K$38)</f>
        <v>222</v>
      </c>
      <c r="E30" s="109">
        <f>(D30/J30)*100</f>
        <v>63.06818181818182</v>
      </c>
      <c r="F30" s="310">
        <f>SUM('[11]femmes'!$K$31,'[11]femmes'!$K$39)</f>
        <v>104</v>
      </c>
      <c r="G30" s="109">
        <f>(F30/J30)*100</f>
        <v>29.545454545454547</v>
      </c>
      <c r="H30" s="310">
        <f>SUM('[11]femmes'!$K$32,'[11]femmes'!$K$40)</f>
        <v>11</v>
      </c>
      <c r="I30" s="109">
        <f>(H30/J30)*100</f>
        <v>3.125</v>
      </c>
      <c r="J30" s="310">
        <f>SUM('[11]femmes'!$K$33,'[11]femmes'!$K$41)</f>
        <v>352</v>
      </c>
      <c r="K30" s="109">
        <f>I30+G30+E30+C30</f>
        <v>100.00000000000001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284</v>
      </c>
      <c r="B31" s="318">
        <v>16</v>
      </c>
      <c r="C31" s="308">
        <v>4.40771349862259</v>
      </c>
      <c r="D31" s="318">
        <v>235</v>
      </c>
      <c r="E31" s="308">
        <v>64.73829201101928</v>
      </c>
      <c r="F31" s="318">
        <v>101</v>
      </c>
      <c r="G31" s="308">
        <v>27.823691460055095</v>
      </c>
      <c r="H31" s="318">
        <v>11</v>
      </c>
      <c r="I31" s="308">
        <v>3.0303030303030303</v>
      </c>
      <c r="J31" s="318">
        <v>363</v>
      </c>
      <c r="K31" s="308">
        <v>99.99999999999999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285</v>
      </c>
      <c r="B32" s="318">
        <v>15</v>
      </c>
      <c r="C32" s="308">
        <v>4.273504273504273</v>
      </c>
      <c r="D32" s="318">
        <v>222</v>
      </c>
      <c r="E32" s="308">
        <v>63.24786324786324</v>
      </c>
      <c r="F32" s="318">
        <v>103</v>
      </c>
      <c r="G32" s="308">
        <v>29.34472934472934</v>
      </c>
      <c r="H32" s="318">
        <v>11</v>
      </c>
      <c r="I32" s="308">
        <v>3.133903133903134</v>
      </c>
      <c r="J32" s="318">
        <v>351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274</v>
      </c>
      <c r="B33" s="318">
        <v>11</v>
      </c>
      <c r="C33" s="308">
        <v>3.216374269005848</v>
      </c>
      <c r="D33" s="318">
        <v>219</v>
      </c>
      <c r="E33" s="308">
        <v>64.03508771929825</v>
      </c>
      <c r="F33" s="318">
        <v>101</v>
      </c>
      <c r="G33" s="308">
        <v>29.53216374269006</v>
      </c>
      <c r="H33" s="318">
        <v>11</v>
      </c>
      <c r="I33" s="308">
        <v>3.216374269005848</v>
      </c>
      <c r="J33" s="318">
        <v>342</v>
      </c>
      <c r="K33" s="308">
        <v>100</v>
      </c>
    </row>
    <row r="34" spans="1:22" ht="21" customHeight="1">
      <c r="A34" s="94" t="s">
        <v>272</v>
      </c>
      <c r="B34" s="354">
        <v>9</v>
      </c>
      <c r="C34" s="93">
        <v>2.6470588235294117</v>
      </c>
      <c r="D34" s="354">
        <v>224</v>
      </c>
      <c r="E34" s="93">
        <v>65.88235294117646</v>
      </c>
      <c r="F34" s="354">
        <v>96</v>
      </c>
      <c r="G34" s="93">
        <v>28.235294117647058</v>
      </c>
      <c r="H34" s="354">
        <v>11</v>
      </c>
      <c r="I34" s="93">
        <v>3.2352941176470593</v>
      </c>
      <c r="J34" s="354">
        <v>340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270</v>
      </c>
      <c r="B35" s="307">
        <v>10</v>
      </c>
      <c r="C35" s="308">
        <v>2.7777777777777777</v>
      </c>
      <c r="D35" s="307">
        <v>241</v>
      </c>
      <c r="E35" s="308">
        <v>66.94444444444444</v>
      </c>
      <c r="F35" s="307">
        <v>98</v>
      </c>
      <c r="G35" s="308">
        <v>27.22222222222222</v>
      </c>
      <c r="H35" s="307">
        <v>11</v>
      </c>
      <c r="I35" s="308">
        <v>3.0555555555555554</v>
      </c>
      <c r="J35" s="307">
        <v>360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268</v>
      </c>
      <c r="B36" s="307">
        <v>21</v>
      </c>
      <c r="C36" s="308">
        <v>5.706521739130435</v>
      </c>
      <c r="D36" s="307">
        <v>242</v>
      </c>
      <c r="E36" s="308">
        <v>65.76086956521739</v>
      </c>
      <c r="F36" s="307">
        <v>96</v>
      </c>
      <c r="G36" s="308">
        <v>26.08695652173913</v>
      </c>
      <c r="H36" s="307">
        <v>9</v>
      </c>
      <c r="I36" s="308">
        <v>2.4456521739130435</v>
      </c>
      <c r="J36" s="307">
        <v>368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266</v>
      </c>
      <c r="B37" s="307">
        <v>35</v>
      </c>
      <c r="C37" s="308">
        <v>9.510869565217392</v>
      </c>
      <c r="D37" s="307">
        <v>238</v>
      </c>
      <c r="E37" s="308">
        <v>64.67391304347827</v>
      </c>
      <c r="F37" s="307">
        <v>86</v>
      </c>
      <c r="G37" s="308">
        <v>23.369565217391305</v>
      </c>
      <c r="H37" s="307">
        <v>9</v>
      </c>
      <c r="I37" s="308">
        <v>2.4456521739130435</v>
      </c>
      <c r="J37" s="307">
        <v>368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264</v>
      </c>
      <c r="B38" s="92">
        <v>29</v>
      </c>
      <c r="C38" s="93">
        <v>6.4732142857142865</v>
      </c>
      <c r="D38" s="92">
        <v>285</v>
      </c>
      <c r="E38" s="93">
        <v>63.61607142857143</v>
      </c>
      <c r="F38" s="92">
        <v>121</v>
      </c>
      <c r="G38" s="93">
        <v>27.00892857142857</v>
      </c>
      <c r="H38" s="92">
        <v>13</v>
      </c>
      <c r="I38" s="93">
        <v>2.9017857142857144</v>
      </c>
      <c r="J38" s="92">
        <v>448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262</v>
      </c>
      <c r="B39" s="307">
        <v>25</v>
      </c>
      <c r="C39" s="308">
        <v>6.281407035175879</v>
      </c>
      <c r="D39" s="307">
        <v>259</v>
      </c>
      <c r="E39" s="308">
        <v>65.07537688442211</v>
      </c>
      <c r="F39" s="307">
        <v>102</v>
      </c>
      <c r="G39" s="308">
        <v>25.628140703517587</v>
      </c>
      <c r="H39" s="307">
        <v>12</v>
      </c>
      <c r="I39" s="308">
        <v>3.015075376884422</v>
      </c>
      <c r="J39" s="307">
        <v>398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260</v>
      </c>
      <c r="B40" s="307">
        <v>15</v>
      </c>
      <c r="C40" s="308">
        <v>4.178272980501393</v>
      </c>
      <c r="D40" s="307">
        <v>243</v>
      </c>
      <c r="E40" s="308">
        <v>67.68802228412257</v>
      </c>
      <c r="F40" s="307">
        <v>91</v>
      </c>
      <c r="G40" s="308">
        <v>25.348189415041784</v>
      </c>
      <c r="H40" s="307">
        <v>10</v>
      </c>
      <c r="I40" s="308">
        <v>2.785515320334262</v>
      </c>
      <c r="J40" s="307">
        <v>359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258</v>
      </c>
      <c r="B41" s="307">
        <v>11</v>
      </c>
      <c r="C41" s="308">
        <v>3.3232628398791544</v>
      </c>
      <c r="D41" s="307">
        <v>224</v>
      </c>
      <c r="E41" s="308">
        <v>67.6737160120846</v>
      </c>
      <c r="F41" s="307">
        <v>86</v>
      </c>
      <c r="G41" s="308">
        <v>25.981873111782477</v>
      </c>
      <c r="H41" s="307">
        <v>10</v>
      </c>
      <c r="I41" s="308">
        <v>3.0211480362537766</v>
      </c>
      <c r="J41" s="307">
        <v>331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256</v>
      </c>
      <c r="B42" s="92">
        <v>13</v>
      </c>
      <c r="C42" s="93">
        <v>3.880597014925373</v>
      </c>
      <c r="D42" s="92">
        <v>226</v>
      </c>
      <c r="E42" s="93">
        <v>67.46268656716417</v>
      </c>
      <c r="F42" s="92">
        <v>86</v>
      </c>
      <c r="G42" s="93">
        <v>25.671641791044774</v>
      </c>
      <c r="H42" s="92">
        <v>10</v>
      </c>
      <c r="I42" s="93">
        <v>2.9850746268656714</v>
      </c>
      <c r="J42" s="92">
        <v>335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254</v>
      </c>
      <c r="B43" s="307">
        <v>10</v>
      </c>
      <c r="C43" s="308">
        <v>2.976190476190476</v>
      </c>
      <c r="D43" s="307">
        <v>229</v>
      </c>
      <c r="E43" s="308">
        <v>68.15476190476191</v>
      </c>
      <c r="F43" s="307">
        <v>88</v>
      </c>
      <c r="G43" s="308">
        <v>26.190476190476193</v>
      </c>
      <c r="H43" s="307">
        <v>9</v>
      </c>
      <c r="I43" s="308">
        <v>2.6785714285714284</v>
      </c>
      <c r="J43" s="307">
        <v>336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252</v>
      </c>
      <c r="B44" s="307">
        <v>8</v>
      </c>
      <c r="C44" s="308">
        <v>2.2792022792022792</v>
      </c>
      <c r="D44" s="307">
        <v>244</v>
      </c>
      <c r="E44" s="308">
        <v>69.51566951566952</v>
      </c>
      <c r="F44" s="307">
        <v>90</v>
      </c>
      <c r="G44" s="308">
        <v>25.64102564102564</v>
      </c>
      <c r="H44" s="307">
        <v>9</v>
      </c>
      <c r="I44" s="308">
        <v>2.564102564102564</v>
      </c>
      <c r="J44" s="307">
        <v>351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250</v>
      </c>
      <c r="B45" s="307">
        <v>10</v>
      </c>
      <c r="C45" s="308">
        <v>2.941176470588235</v>
      </c>
      <c r="D45" s="307">
        <v>229</v>
      </c>
      <c r="E45" s="308">
        <v>67.3529411764706</v>
      </c>
      <c r="F45" s="307">
        <v>90</v>
      </c>
      <c r="G45" s="308">
        <v>26.47058823529412</v>
      </c>
      <c r="H45" s="307">
        <v>11</v>
      </c>
      <c r="I45" s="308">
        <v>3.2352941176470593</v>
      </c>
      <c r="J45" s="307">
        <v>340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247</v>
      </c>
      <c r="B46" s="419">
        <v>6</v>
      </c>
      <c r="C46" s="420">
        <v>1.8404907975460123</v>
      </c>
      <c r="D46" s="419">
        <v>221</v>
      </c>
      <c r="E46" s="420">
        <v>67.79141104294479</v>
      </c>
      <c r="F46" s="419">
        <v>88</v>
      </c>
      <c r="G46" s="420">
        <v>26.993865030674847</v>
      </c>
      <c r="H46" s="419">
        <v>11</v>
      </c>
      <c r="I46" s="420">
        <v>3.374233128834356</v>
      </c>
      <c r="J46" s="419">
        <v>326</v>
      </c>
      <c r="K46" s="420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mergeCells count="12">
    <mergeCell ref="H28:I28"/>
    <mergeCell ref="F4:G4"/>
    <mergeCell ref="H4:I4"/>
    <mergeCell ref="J4:K4"/>
    <mergeCell ref="B2:K2"/>
    <mergeCell ref="B26:K26"/>
    <mergeCell ref="J28:K28"/>
    <mergeCell ref="B4:C4"/>
    <mergeCell ref="D4:E4"/>
    <mergeCell ref="B28:C28"/>
    <mergeCell ref="D28:E28"/>
    <mergeCell ref="F28:G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1">
      <selection activeCell="A5" sqref="A5"/>
    </sheetView>
  </sheetViews>
  <sheetFormatPr defaultColWidth="11.00390625" defaultRowHeight="12.75"/>
  <cols>
    <col min="1" max="1" width="16.625" style="327" customWidth="1"/>
    <col min="2" max="2" width="10.625" style="327" customWidth="1"/>
    <col min="3" max="3" width="9.625" style="327" customWidth="1"/>
    <col min="4" max="4" width="10.50390625" style="327" customWidth="1"/>
    <col min="5" max="5" width="9.625" style="327" customWidth="1"/>
    <col min="6" max="6" width="10.50390625" style="327" customWidth="1"/>
    <col min="7" max="8" width="9.625" style="327" customWidth="1"/>
    <col min="9" max="9" width="10.625" style="327" customWidth="1"/>
    <col min="10" max="12" width="9.625" style="327" customWidth="1"/>
    <col min="13" max="13" width="7.125" style="65" customWidth="1"/>
    <col min="14" max="16384" width="11.00390625" style="65" customWidth="1"/>
  </cols>
  <sheetData>
    <row r="1" spans="1:22" ht="20.25">
      <c r="A1" s="325" t="s">
        <v>103</v>
      </c>
      <c r="B1" s="326" t="s">
        <v>238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242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00.5" customHeight="1">
      <c r="A4" s="329"/>
      <c r="B4" s="320" t="s">
        <v>104</v>
      </c>
      <c r="C4" s="320" t="s">
        <v>105</v>
      </c>
      <c r="D4" s="320" t="s">
        <v>112</v>
      </c>
      <c r="E4" s="320" t="s">
        <v>113</v>
      </c>
      <c r="F4" s="320" t="s">
        <v>107</v>
      </c>
      <c r="G4" s="320" t="s">
        <v>106</v>
      </c>
      <c r="H4" s="320" t="s">
        <v>108</v>
      </c>
      <c r="I4" s="320" t="s">
        <v>109</v>
      </c>
      <c r="J4" s="320" t="s">
        <v>110</v>
      </c>
      <c r="K4" s="320" t="s">
        <v>111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283</v>
      </c>
      <c r="B5" s="356">
        <f>'[11]ensemble'!$W$7</f>
        <v>8703</v>
      </c>
      <c r="C5" s="356">
        <f>'[11]ensemble'!$W$11</f>
        <v>3465</v>
      </c>
      <c r="D5" s="356">
        <f>'[11]ensemble'!$W$15</f>
        <v>17216</v>
      </c>
      <c r="E5" s="356">
        <f>'[11]ensemble'!$W$19</f>
        <v>7666</v>
      </c>
      <c r="F5" s="356">
        <f>'[11]ensemble'!$W$25</f>
        <v>3373</v>
      </c>
      <c r="G5" s="356">
        <f>'[11]ensemble'!$W$32</f>
        <v>345</v>
      </c>
      <c r="H5" s="356">
        <f>'[11]ensemble'!$W$26</f>
        <v>6377</v>
      </c>
      <c r="I5" s="356">
        <f>'[11]ensemble'!$W$29</f>
        <v>4969</v>
      </c>
      <c r="J5" s="356">
        <f>'[11]ensemble'!$W$30</f>
        <v>5359</v>
      </c>
      <c r="K5" s="356">
        <f>SUM('[11]ensemble'!$W$33:$W$34,'[11]ensemble'!$W$20,'[11]ensemble'!$K$44)</f>
        <v>4095</v>
      </c>
      <c r="L5" s="356">
        <f>SUM('[11]ensemble'!$K$43:$K$44)</f>
        <v>61568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394" t="s">
        <v>246</v>
      </c>
      <c r="B6" s="223">
        <f>(B5/$L$5)*100</f>
        <v>14.135589916839916</v>
      </c>
      <c r="C6" s="223">
        <f aca="true" t="shared" si="0" ref="C6:J6">(C5/$L$5)*100</f>
        <v>5.627923596673597</v>
      </c>
      <c r="D6" s="223">
        <f t="shared" si="0"/>
        <v>27.96257796257796</v>
      </c>
      <c r="E6" s="223">
        <f t="shared" si="0"/>
        <v>12.451273388773389</v>
      </c>
      <c r="F6" s="223">
        <f t="shared" si="0"/>
        <v>5.478495322245322</v>
      </c>
      <c r="G6" s="223">
        <f t="shared" si="0"/>
        <v>0.5603560291060291</v>
      </c>
      <c r="H6" s="223">
        <f t="shared" si="0"/>
        <v>10.357653326403327</v>
      </c>
      <c r="I6" s="223">
        <f t="shared" si="0"/>
        <v>8.07075103950104</v>
      </c>
      <c r="J6" s="223">
        <f t="shared" si="0"/>
        <v>8.704196985446986</v>
      </c>
      <c r="K6" s="223">
        <f>(K5/$L$5)*100</f>
        <v>6.6511824324324325</v>
      </c>
      <c r="L6" s="223">
        <f>SUM(B6:K6)</f>
        <v>100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2" t="s">
        <v>279</v>
      </c>
      <c r="B7" s="350">
        <v>9048</v>
      </c>
      <c r="C7" s="350">
        <v>3496</v>
      </c>
      <c r="D7" s="350">
        <v>17534</v>
      </c>
      <c r="E7" s="350">
        <v>7895</v>
      </c>
      <c r="F7" s="350">
        <v>3575</v>
      </c>
      <c r="G7" s="350">
        <v>389</v>
      </c>
      <c r="H7" s="350">
        <v>6764</v>
      </c>
      <c r="I7" s="350">
        <v>5058</v>
      </c>
      <c r="J7" s="350">
        <v>5315</v>
      </c>
      <c r="K7" s="350">
        <v>4308</v>
      </c>
      <c r="L7" s="350">
        <v>63382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5" t="s">
        <v>246</v>
      </c>
      <c r="B8" s="331">
        <v>14.275346312833296</v>
      </c>
      <c r="C8" s="331">
        <v>5.515761572686252</v>
      </c>
      <c r="D8" s="331">
        <v>27.664005553627213</v>
      </c>
      <c r="E8" s="331">
        <v>12.456217853649301</v>
      </c>
      <c r="F8" s="331">
        <v>5.640402637972926</v>
      </c>
      <c r="G8" s="331">
        <v>0.6137389164115995</v>
      </c>
      <c r="H8" s="331">
        <v>10.67179956454514</v>
      </c>
      <c r="I8" s="331">
        <v>7.980183648354422</v>
      </c>
      <c r="J8" s="331">
        <v>8.385661544287021</v>
      </c>
      <c r="K8" s="331">
        <v>6.796882395632829</v>
      </c>
      <c r="L8" s="331">
        <v>100.00000000000001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2" t="s">
        <v>276</v>
      </c>
      <c r="B9" s="350">
        <v>8842</v>
      </c>
      <c r="C9" s="350">
        <v>3465</v>
      </c>
      <c r="D9" s="350">
        <v>17100</v>
      </c>
      <c r="E9" s="350">
        <v>7829</v>
      </c>
      <c r="F9" s="350">
        <v>3383</v>
      </c>
      <c r="G9" s="350">
        <v>454</v>
      </c>
      <c r="H9" s="350">
        <v>6871</v>
      </c>
      <c r="I9" s="350">
        <v>4880</v>
      </c>
      <c r="J9" s="350">
        <v>4937</v>
      </c>
      <c r="K9" s="350">
        <v>4070</v>
      </c>
      <c r="L9" s="350">
        <v>61831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5" t="s">
        <v>246</v>
      </c>
      <c r="B10" s="331">
        <v>14.300270091054648</v>
      </c>
      <c r="C10" s="331">
        <v>5.603985056039851</v>
      </c>
      <c r="D10" s="331">
        <v>27.65603014669017</v>
      </c>
      <c r="E10" s="331">
        <v>12.66193333441154</v>
      </c>
      <c r="F10" s="331">
        <v>5.471365496272097</v>
      </c>
      <c r="G10" s="331">
        <v>0.7342595138361017</v>
      </c>
      <c r="H10" s="331">
        <v>11.112548721515097</v>
      </c>
      <c r="I10" s="331">
        <v>7.89248111788585</v>
      </c>
      <c r="J10" s="331">
        <v>7.984667885041484</v>
      </c>
      <c r="K10" s="331">
        <v>6.582458637253158</v>
      </c>
      <c r="L10" s="331">
        <v>100.00000000000001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417" t="s">
        <v>274</v>
      </c>
      <c r="B11" s="350">
        <v>8530</v>
      </c>
      <c r="C11" s="350">
        <v>3429</v>
      </c>
      <c r="D11" s="350">
        <v>16709</v>
      </c>
      <c r="E11" s="350">
        <v>7739</v>
      </c>
      <c r="F11" s="350">
        <v>3391</v>
      </c>
      <c r="G11" s="350">
        <v>548</v>
      </c>
      <c r="H11" s="350">
        <v>6830</v>
      </c>
      <c r="I11" s="350">
        <v>4705</v>
      </c>
      <c r="J11" s="350">
        <v>4672</v>
      </c>
      <c r="K11" s="350">
        <v>3791</v>
      </c>
      <c r="L11" s="350">
        <v>60344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5" t="s">
        <v>246</v>
      </c>
      <c r="B12" s="338">
        <v>14.135622431393344</v>
      </c>
      <c r="C12" s="338">
        <v>5.682420787485086</v>
      </c>
      <c r="D12" s="338">
        <v>27.6895797428079</v>
      </c>
      <c r="E12" s="338">
        <v>12.82480445446109</v>
      </c>
      <c r="F12" s="338">
        <v>5.61944849529365</v>
      </c>
      <c r="G12" s="338">
        <v>0.9081267400238633</v>
      </c>
      <c r="H12" s="338">
        <v>11.318440938618586</v>
      </c>
      <c r="I12" s="338">
        <v>7.796964072650139</v>
      </c>
      <c r="J12" s="338">
        <v>7.74227760837863</v>
      </c>
      <c r="K12" s="338">
        <v>6.28231472888771</v>
      </c>
      <c r="L12" s="338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416" t="s">
        <v>272</v>
      </c>
      <c r="B13" s="381">
        <v>8269</v>
      </c>
      <c r="C13" s="381">
        <v>3425</v>
      </c>
      <c r="D13" s="381">
        <v>16089</v>
      </c>
      <c r="E13" s="381">
        <v>7710</v>
      </c>
      <c r="F13" s="381">
        <v>3364</v>
      </c>
      <c r="G13" s="381">
        <v>516</v>
      </c>
      <c r="H13" s="381">
        <v>6810</v>
      </c>
      <c r="I13" s="381">
        <v>4710</v>
      </c>
      <c r="J13" s="381">
        <v>4670</v>
      </c>
      <c r="K13" s="381">
        <v>3929</v>
      </c>
      <c r="L13" s="381">
        <v>59492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394" t="s">
        <v>246</v>
      </c>
      <c r="B14" s="223">
        <v>13.89934781147045</v>
      </c>
      <c r="C14" s="223">
        <v>5.757076581725274</v>
      </c>
      <c r="D14" s="223">
        <v>27.043972298796476</v>
      </c>
      <c r="E14" s="223">
        <v>12.959725677402004</v>
      </c>
      <c r="F14" s="223">
        <v>5.654541787131043</v>
      </c>
      <c r="G14" s="223">
        <v>0.8673435083708735</v>
      </c>
      <c r="H14" s="223">
        <v>11.446917232569085</v>
      </c>
      <c r="I14" s="223">
        <v>7.917030861292275</v>
      </c>
      <c r="J14" s="223">
        <v>7.849794930410811</v>
      </c>
      <c r="K14" s="223">
        <v>6.604249310831708</v>
      </c>
      <c r="L14" s="223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2" t="s">
        <v>270</v>
      </c>
      <c r="B15" s="330">
        <v>8670</v>
      </c>
      <c r="C15" s="330">
        <v>3555</v>
      </c>
      <c r="D15" s="330">
        <v>16286</v>
      </c>
      <c r="E15" s="330">
        <v>7812</v>
      </c>
      <c r="F15" s="330">
        <v>3588</v>
      </c>
      <c r="G15" s="330">
        <v>518</v>
      </c>
      <c r="H15" s="330">
        <v>6988</v>
      </c>
      <c r="I15" s="330">
        <v>4813</v>
      </c>
      <c r="J15" s="330">
        <v>4674</v>
      </c>
      <c r="K15" s="330">
        <v>4220</v>
      </c>
      <c r="L15" s="330">
        <v>61124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5" t="s">
        <v>246</v>
      </c>
      <c r="B16" s="331">
        <v>14.184281133433677</v>
      </c>
      <c r="C16" s="331">
        <v>5.816046070283359</v>
      </c>
      <c r="D16" s="331">
        <v>26.64419867809698</v>
      </c>
      <c r="E16" s="331">
        <v>12.780577187356847</v>
      </c>
      <c r="F16" s="331">
        <v>5.870034683594005</v>
      </c>
      <c r="G16" s="331">
        <v>0.847457627118644</v>
      </c>
      <c r="H16" s="331">
        <v>11.43249787317584</v>
      </c>
      <c r="I16" s="331">
        <v>7.874157450428637</v>
      </c>
      <c r="J16" s="331">
        <v>7.6467508670898505</v>
      </c>
      <c r="K16" s="331">
        <v>6.903998429422158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2" t="s">
        <v>268</v>
      </c>
      <c r="B17" s="330">
        <v>8658</v>
      </c>
      <c r="C17" s="330">
        <v>3500</v>
      </c>
      <c r="D17" s="330">
        <v>16061</v>
      </c>
      <c r="E17" s="330">
        <v>7799</v>
      </c>
      <c r="F17" s="330">
        <v>3544</v>
      </c>
      <c r="G17" s="330">
        <v>541</v>
      </c>
      <c r="H17" s="330">
        <v>6919</v>
      </c>
      <c r="I17" s="330">
        <v>4843</v>
      </c>
      <c r="J17" s="330">
        <v>4609</v>
      </c>
      <c r="K17" s="330">
        <v>4087</v>
      </c>
      <c r="L17" s="330">
        <v>60561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5" t="s">
        <v>246</v>
      </c>
      <c r="B18" s="331">
        <v>14.29632932085005</v>
      </c>
      <c r="C18" s="331">
        <v>5.779296907250541</v>
      </c>
      <c r="D18" s="331">
        <v>26.52036789352884</v>
      </c>
      <c r="E18" s="331">
        <v>12.87792473704199</v>
      </c>
      <c r="F18" s="331">
        <v>5.851950925513119</v>
      </c>
      <c r="G18" s="331">
        <v>0.893314179092155</v>
      </c>
      <c r="H18" s="331">
        <v>11.424844371790426</v>
      </c>
      <c r="I18" s="331">
        <v>7.996895691946962</v>
      </c>
      <c r="J18" s="331">
        <v>7.6105084130050695</v>
      </c>
      <c r="K18" s="331">
        <v>6.748567559980846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2" t="s">
        <v>266</v>
      </c>
      <c r="B19" s="330">
        <v>8175</v>
      </c>
      <c r="C19" s="330">
        <v>3422</v>
      </c>
      <c r="D19" s="330">
        <v>15236</v>
      </c>
      <c r="E19" s="330">
        <v>7722</v>
      </c>
      <c r="F19" s="330">
        <v>3259</v>
      </c>
      <c r="G19" s="330">
        <v>514</v>
      </c>
      <c r="H19" s="330">
        <v>6479</v>
      </c>
      <c r="I19" s="330">
        <v>4485</v>
      </c>
      <c r="J19" s="330">
        <v>4287</v>
      </c>
      <c r="K19" s="330">
        <v>3922</v>
      </c>
      <c r="L19" s="330">
        <v>57501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5" t="s">
        <v>246</v>
      </c>
      <c r="B20" s="331">
        <v>14.2171440496687</v>
      </c>
      <c r="C20" s="331">
        <v>5.951200848680893</v>
      </c>
      <c r="D20" s="331">
        <v>26.49693048816542</v>
      </c>
      <c r="E20" s="331">
        <v>13.42933166379715</v>
      </c>
      <c r="F20" s="331">
        <v>5.667727517782299</v>
      </c>
      <c r="G20" s="331">
        <v>0.8938974974348273</v>
      </c>
      <c r="H20" s="331">
        <v>11.267630128171684</v>
      </c>
      <c r="I20" s="331">
        <v>7.799864350185214</v>
      </c>
      <c r="J20" s="331">
        <v>7.455522512651953</v>
      </c>
      <c r="K20" s="331">
        <v>6.820750943461854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3" t="s">
        <v>264</v>
      </c>
      <c r="B21" s="222">
        <v>7878</v>
      </c>
      <c r="C21" s="222">
        <v>3406</v>
      </c>
      <c r="D21" s="222">
        <v>14726</v>
      </c>
      <c r="E21" s="222">
        <v>7691</v>
      </c>
      <c r="F21" s="222">
        <v>3078</v>
      </c>
      <c r="G21" s="222">
        <v>536</v>
      </c>
      <c r="H21" s="222">
        <v>6298</v>
      </c>
      <c r="I21" s="222">
        <v>4304</v>
      </c>
      <c r="J21" s="222">
        <v>4131</v>
      </c>
      <c r="K21" s="222">
        <v>3821</v>
      </c>
      <c r="L21" s="222">
        <v>55869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394" t="s">
        <v>246</v>
      </c>
      <c r="B22" s="223">
        <v>14.1008430435483</v>
      </c>
      <c r="C22" s="223">
        <v>6.096404088134744</v>
      </c>
      <c r="D22" s="223">
        <v>26.358087669369418</v>
      </c>
      <c r="E22" s="223">
        <v>13.766131486155112</v>
      </c>
      <c r="F22" s="223">
        <v>5.5093164366643395</v>
      </c>
      <c r="G22" s="223">
        <v>0.959387137768709</v>
      </c>
      <c r="H22" s="223">
        <v>11.27279886878233</v>
      </c>
      <c r="I22" s="223">
        <v>7.703735524172618</v>
      </c>
      <c r="J22" s="223">
        <v>7.394082586049509</v>
      </c>
      <c r="K22" s="223">
        <v>6.8392131593549195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2" t="s">
        <v>262</v>
      </c>
      <c r="B23" s="330">
        <v>7932</v>
      </c>
      <c r="C23" s="330">
        <v>3420</v>
      </c>
      <c r="D23" s="330">
        <v>14672</v>
      </c>
      <c r="E23" s="330">
        <v>7861</v>
      </c>
      <c r="F23" s="330">
        <v>3322</v>
      </c>
      <c r="G23" s="330">
        <v>601</v>
      </c>
      <c r="H23" s="330">
        <v>6187</v>
      </c>
      <c r="I23" s="330">
        <v>4380</v>
      </c>
      <c r="J23" s="330">
        <v>4181</v>
      </c>
      <c r="K23" s="330">
        <v>3975</v>
      </c>
      <c r="L23" s="330">
        <v>56531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5" t="s">
        <v>246</v>
      </c>
      <c r="B24" s="331">
        <v>14.031239496913198</v>
      </c>
      <c r="C24" s="331">
        <v>6.04977799791265</v>
      </c>
      <c r="D24" s="331">
        <v>25.953901399232283</v>
      </c>
      <c r="E24" s="331">
        <v>13.905644690523783</v>
      </c>
      <c r="F24" s="331">
        <v>5.876421786276556</v>
      </c>
      <c r="G24" s="331">
        <v>1.063133501972369</v>
      </c>
      <c r="H24" s="331">
        <v>10.944437565229697</v>
      </c>
      <c r="I24" s="331">
        <v>7.747961295572341</v>
      </c>
      <c r="J24" s="331">
        <v>7.395942049494968</v>
      </c>
      <c r="K24" s="331">
        <v>7.031540216872159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2" t="s">
        <v>260</v>
      </c>
      <c r="B25" s="330">
        <v>7730</v>
      </c>
      <c r="C25" s="330">
        <v>3456</v>
      </c>
      <c r="D25" s="330">
        <v>14058</v>
      </c>
      <c r="E25" s="330">
        <v>7636</v>
      </c>
      <c r="F25" s="330">
        <v>3131</v>
      </c>
      <c r="G25" s="330">
        <v>635</v>
      </c>
      <c r="H25" s="330">
        <v>6009</v>
      </c>
      <c r="I25" s="330">
        <v>4386</v>
      </c>
      <c r="J25" s="330">
        <v>4104</v>
      </c>
      <c r="K25" s="330">
        <v>3812</v>
      </c>
      <c r="L25" s="330">
        <v>54957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5" t="s">
        <v>246</v>
      </c>
      <c r="B26" s="331">
        <v>14.065542151136343</v>
      </c>
      <c r="C26" s="331">
        <v>6.288552868606365</v>
      </c>
      <c r="D26" s="331">
        <v>25.57999890823735</v>
      </c>
      <c r="E26" s="331">
        <v>13.894499335844387</v>
      </c>
      <c r="F26" s="331">
        <v>5.697181432756518</v>
      </c>
      <c r="G26" s="331">
        <v>1.1554488054296996</v>
      </c>
      <c r="H26" s="331">
        <v>10.934002947759156</v>
      </c>
      <c r="I26" s="331">
        <v>7.980784977345926</v>
      </c>
      <c r="J26" s="331">
        <v>7.467656531470059</v>
      </c>
      <c r="K26" s="331">
        <v>6.936332041414197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2" t="s">
        <v>258</v>
      </c>
      <c r="B27" s="330">
        <v>7161</v>
      </c>
      <c r="C27" s="330">
        <v>3426</v>
      </c>
      <c r="D27" s="330">
        <v>13118</v>
      </c>
      <c r="E27" s="330">
        <v>7631</v>
      </c>
      <c r="F27" s="330">
        <v>2787</v>
      </c>
      <c r="G27" s="330">
        <v>581</v>
      </c>
      <c r="H27" s="330">
        <v>5507</v>
      </c>
      <c r="I27" s="330">
        <v>3938</v>
      </c>
      <c r="J27" s="330">
        <v>3724</v>
      </c>
      <c r="K27" s="330">
        <v>3400</v>
      </c>
      <c r="L27" s="330">
        <v>51273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5" t="s">
        <v>246</v>
      </c>
      <c r="B28" s="331">
        <v>13.966415072260254</v>
      </c>
      <c r="C28" s="331">
        <v>6.681879351705576</v>
      </c>
      <c r="D28" s="331">
        <v>25.584615684668343</v>
      </c>
      <c r="E28" s="331">
        <v>14.88307686306633</v>
      </c>
      <c r="F28" s="331">
        <v>5.435609385056463</v>
      </c>
      <c r="G28" s="331">
        <v>1.133150000975172</v>
      </c>
      <c r="H28" s="331">
        <v>10.740545706317164</v>
      </c>
      <c r="I28" s="331">
        <v>7.680455600413473</v>
      </c>
      <c r="J28" s="331">
        <v>7.263081933961344</v>
      </c>
      <c r="K28" s="331">
        <v>6.631170401575878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3" t="s">
        <v>256</v>
      </c>
      <c r="B29" s="222">
        <v>7193</v>
      </c>
      <c r="C29" s="222">
        <v>3403</v>
      </c>
      <c r="D29" s="222">
        <v>13054</v>
      </c>
      <c r="E29" s="222">
        <v>7564</v>
      </c>
      <c r="F29" s="222">
        <v>2743</v>
      </c>
      <c r="G29" s="222">
        <v>589</v>
      </c>
      <c r="H29" s="222">
        <v>5483</v>
      </c>
      <c r="I29" s="222">
        <v>3976</v>
      </c>
      <c r="J29" s="222">
        <v>3776</v>
      </c>
      <c r="K29" s="222">
        <v>3293</v>
      </c>
      <c r="L29" s="222">
        <v>51074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394" t="s">
        <v>246</v>
      </c>
      <c r="B30" s="223">
        <v>14.083486705564475</v>
      </c>
      <c r="C30" s="223">
        <v>6.662881309472531</v>
      </c>
      <c r="D30" s="223">
        <v>25.558992833927242</v>
      </c>
      <c r="E30" s="223">
        <v>14.809883698163448</v>
      </c>
      <c r="F30" s="223">
        <v>5.370638681129342</v>
      </c>
      <c r="G30" s="223">
        <v>1.1532286486274816</v>
      </c>
      <c r="H30" s="223">
        <v>10.735403532129851</v>
      </c>
      <c r="I30" s="223">
        <v>7.78478286407957</v>
      </c>
      <c r="J30" s="223">
        <v>7.39319418882406</v>
      </c>
      <c r="K30" s="223">
        <v>6.447507538081999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2" t="s">
        <v>254</v>
      </c>
      <c r="B31" s="330">
        <v>7492</v>
      </c>
      <c r="C31" s="330">
        <v>3486</v>
      </c>
      <c r="D31" s="330">
        <v>13174</v>
      </c>
      <c r="E31" s="330">
        <v>7773</v>
      </c>
      <c r="F31" s="330">
        <v>2940</v>
      </c>
      <c r="G31" s="330">
        <v>625</v>
      </c>
      <c r="H31" s="330">
        <v>5566</v>
      </c>
      <c r="I31" s="330">
        <v>4025</v>
      </c>
      <c r="J31" s="330">
        <v>4125</v>
      </c>
      <c r="K31" s="330">
        <v>3490</v>
      </c>
      <c r="L31" s="330">
        <v>52696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5" t="s">
        <v>246</v>
      </c>
      <c r="B32" s="331">
        <v>14.217397904964324</v>
      </c>
      <c r="C32" s="331">
        <v>6.615302869287991</v>
      </c>
      <c r="D32" s="331">
        <v>25</v>
      </c>
      <c r="E32" s="331">
        <v>14.75064521026264</v>
      </c>
      <c r="F32" s="331">
        <v>5.579171094580234</v>
      </c>
      <c r="G32" s="331">
        <v>1.1860482769090634</v>
      </c>
      <c r="H32" s="331">
        <v>10.562471534841354</v>
      </c>
      <c r="I32" s="331">
        <v>7.638150903294368</v>
      </c>
      <c r="J32" s="331">
        <v>7.827918627599819</v>
      </c>
      <c r="K32" s="331">
        <v>6.62289357826021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2" t="s">
        <v>252</v>
      </c>
      <c r="B33" s="330">
        <v>7385</v>
      </c>
      <c r="C33" s="330">
        <v>3548</v>
      </c>
      <c r="D33" s="330">
        <v>12900</v>
      </c>
      <c r="E33" s="330">
        <v>7877</v>
      </c>
      <c r="F33" s="330">
        <v>2827</v>
      </c>
      <c r="G33" s="330">
        <v>646</v>
      </c>
      <c r="H33" s="330">
        <v>5288</v>
      </c>
      <c r="I33" s="330">
        <v>4122</v>
      </c>
      <c r="J33" s="330">
        <v>3979</v>
      </c>
      <c r="K33" s="330">
        <v>3388</v>
      </c>
      <c r="L33" s="330">
        <v>51960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5" t="s">
        <v>246</v>
      </c>
      <c r="B34" s="331">
        <v>14.212856043110083</v>
      </c>
      <c r="C34" s="331">
        <v>6.82832948421863</v>
      </c>
      <c r="D34" s="331">
        <v>24.82678983833718</v>
      </c>
      <c r="E34" s="331">
        <v>15.159738260200154</v>
      </c>
      <c r="F34" s="331">
        <v>5.44072363356428</v>
      </c>
      <c r="G34" s="331">
        <v>1.2432640492686682</v>
      </c>
      <c r="H34" s="331">
        <v>10.177059276366435</v>
      </c>
      <c r="I34" s="331">
        <v>7.9330254041570445</v>
      </c>
      <c r="J34" s="331">
        <v>7.657813702848344</v>
      </c>
      <c r="K34" s="331">
        <v>6.520400307929177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2" t="s">
        <v>250</v>
      </c>
      <c r="B35" s="330">
        <v>7325</v>
      </c>
      <c r="C35" s="330">
        <v>3493</v>
      </c>
      <c r="D35" s="330">
        <v>12491</v>
      </c>
      <c r="E35" s="330">
        <v>7902</v>
      </c>
      <c r="F35" s="330">
        <v>2735</v>
      </c>
      <c r="G35" s="330">
        <v>604</v>
      </c>
      <c r="H35" s="330">
        <v>5143</v>
      </c>
      <c r="I35" s="330">
        <v>3985</v>
      </c>
      <c r="J35" s="330">
        <v>3891</v>
      </c>
      <c r="K35" s="330">
        <v>3125</v>
      </c>
      <c r="L35" s="330">
        <v>50694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5" t="s">
        <v>246</v>
      </c>
      <c r="B36" s="331">
        <v>14.449441748530397</v>
      </c>
      <c r="C36" s="331">
        <v>6.890361778514223</v>
      </c>
      <c r="D36" s="331">
        <v>24.639996843807946</v>
      </c>
      <c r="E36" s="331">
        <v>15.587643508107469</v>
      </c>
      <c r="F36" s="331">
        <v>5.395115792795992</v>
      </c>
      <c r="G36" s="331">
        <v>1.191462500493155</v>
      </c>
      <c r="H36" s="331">
        <v>10.14518483449718</v>
      </c>
      <c r="I36" s="331">
        <v>7.860890835207322</v>
      </c>
      <c r="J36" s="331">
        <v>7.675464552017991</v>
      </c>
      <c r="K36" s="331">
        <v>6.164437606028327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415" t="s">
        <v>247</v>
      </c>
      <c r="B37" s="222">
        <v>7342</v>
      </c>
      <c r="C37" s="222">
        <v>3470</v>
      </c>
      <c r="D37" s="222">
        <v>12437</v>
      </c>
      <c r="E37" s="222">
        <v>7839</v>
      </c>
      <c r="F37" s="222">
        <v>2781</v>
      </c>
      <c r="G37" s="222">
        <v>625</v>
      </c>
      <c r="H37" s="222">
        <v>5158</v>
      </c>
      <c r="I37" s="222">
        <v>4050</v>
      </c>
      <c r="J37" s="222">
        <v>3951</v>
      </c>
      <c r="K37" s="222">
        <v>3052</v>
      </c>
      <c r="L37" s="222">
        <v>50705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394" t="s">
        <v>246</v>
      </c>
      <c r="B38" s="223">
        <v>14.479834335864314</v>
      </c>
      <c r="C38" s="223">
        <v>6.843506557538705</v>
      </c>
      <c r="D38" s="223">
        <v>24.5281530421063</v>
      </c>
      <c r="E38" s="223">
        <v>15.46001380534464</v>
      </c>
      <c r="F38" s="223">
        <v>5.484666206488512</v>
      </c>
      <c r="G38" s="223">
        <v>1.2326200571935706</v>
      </c>
      <c r="H38" s="223">
        <v>10.1725668080071</v>
      </c>
      <c r="I38" s="223">
        <v>7.987377970614337</v>
      </c>
      <c r="J38" s="223">
        <v>7.792130953554876</v>
      </c>
      <c r="K38" s="223">
        <v>6.019130263287644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06" t="s">
        <v>176</v>
      </c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7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8.75" customHeight="1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8.75" customHeight="1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8" customHeight="1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8" customHeight="1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8" customHeight="1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8" customHeight="1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8" customHeight="1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8" customHeight="1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8" customHeight="1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8" customHeight="1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8" customHeight="1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8" customHeight="1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8" customHeight="1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8" customHeight="1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8" customHeight="1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8" customHeight="1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8" customHeight="1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8" customHeight="1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8" customHeight="1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17</oddFooter>
  </headerFooter>
  <rowBreaks count="1" manualBreakCount="1">
    <brk id="40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1">
      <selection activeCell="A5" sqref="A5"/>
    </sheetView>
  </sheetViews>
  <sheetFormatPr defaultColWidth="11.00390625" defaultRowHeight="12.75"/>
  <cols>
    <col min="1" max="1" width="16.625" style="327" customWidth="1"/>
    <col min="2" max="2" width="10.75390625" style="327" customWidth="1"/>
    <col min="3" max="5" width="9.625" style="327" customWidth="1"/>
    <col min="6" max="6" width="10.625" style="327" customWidth="1"/>
    <col min="7" max="8" width="9.625" style="327" customWidth="1"/>
    <col min="9" max="9" width="11.875" style="327" customWidth="1"/>
    <col min="10" max="11" width="9.625" style="327" customWidth="1"/>
    <col min="12" max="12" width="12.125" style="327" customWidth="1"/>
    <col min="13" max="13" width="7.125" style="65" customWidth="1"/>
    <col min="14" max="16384" width="11.00390625" style="65" customWidth="1"/>
  </cols>
  <sheetData>
    <row r="1" spans="1:22" ht="20.25">
      <c r="A1" s="325" t="s">
        <v>115</v>
      </c>
      <c r="B1" s="326" t="s">
        <v>239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243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11.75" customHeight="1">
      <c r="A4" s="329"/>
      <c r="B4" s="320" t="s">
        <v>104</v>
      </c>
      <c r="C4" s="320" t="s">
        <v>105</v>
      </c>
      <c r="D4" s="320" t="s">
        <v>112</v>
      </c>
      <c r="E4" s="320" t="s">
        <v>113</v>
      </c>
      <c r="F4" s="320" t="s">
        <v>107</v>
      </c>
      <c r="G4" s="320" t="s">
        <v>106</v>
      </c>
      <c r="H4" s="320" t="s">
        <v>108</v>
      </c>
      <c r="I4" s="320" t="s">
        <v>109</v>
      </c>
      <c r="J4" s="320" t="s">
        <v>110</v>
      </c>
      <c r="K4" s="320" t="s">
        <v>111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283</v>
      </c>
      <c r="B5" s="222">
        <f>'[11]femmes'!$W$7</f>
        <v>354</v>
      </c>
      <c r="C5" s="222">
        <f>'[11]femmes'!$W$11</f>
        <v>239</v>
      </c>
      <c r="D5" s="222">
        <f>'[11]femmes'!$W$15</f>
        <v>354</v>
      </c>
      <c r="E5" s="222">
        <f>'[11]femmes'!$W$19</f>
        <v>98</v>
      </c>
      <c r="F5" s="222">
        <f>'[11]femmes'!$W$25</f>
        <v>93</v>
      </c>
      <c r="G5" s="222">
        <f>'[11]femmes'!$W$32</f>
        <v>20</v>
      </c>
      <c r="H5" s="222">
        <f>'[11]femmes'!$W$26</f>
        <v>182</v>
      </c>
      <c r="I5" s="222">
        <f>'[11]femmes'!$W$29</f>
        <v>262</v>
      </c>
      <c r="J5" s="222">
        <f>'[11]femmes'!$W$30</f>
        <v>233</v>
      </c>
      <c r="K5" s="222">
        <f>SUM('[11]femmes'!$W$33:$W$34,'[11]femmes'!$W$20)</f>
        <v>191</v>
      </c>
      <c r="L5" s="222">
        <f>'[11]femmes'!$W$36</f>
        <v>2026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418" t="s">
        <v>246</v>
      </c>
      <c r="B6" s="223">
        <f>(B5/L5)*100</f>
        <v>17.47285291214215</v>
      </c>
      <c r="C6" s="223">
        <f>(C5/L5)*100</f>
        <v>11.796643632773938</v>
      </c>
      <c r="D6" s="223">
        <f>(D5/L5)*100</f>
        <v>17.47285291214215</v>
      </c>
      <c r="E6" s="223">
        <f>(E5/L5)*100</f>
        <v>4.8371174728529125</v>
      </c>
      <c r="F6" s="223">
        <f>(F5/L5)*100</f>
        <v>4.590325765054295</v>
      </c>
      <c r="G6" s="223">
        <f>(G5/L5)*100</f>
        <v>0.9871668311944718</v>
      </c>
      <c r="H6" s="223">
        <f>(H5/L5)*100</f>
        <v>8.983218163869694</v>
      </c>
      <c r="I6" s="223">
        <f>(I5/L5)*100</f>
        <v>12.931885488647582</v>
      </c>
      <c r="J6" s="223">
        <f>(J5/L5)*100</f>
        <v>11.500493583415597</v>
      </c>
      <c r="K6" s="223">
        <f>(K5/L5)*100</f>
        <v>9.427443237907205</v>
      </c>
      <c r="L6" s="223">
        <f>SUM(B6:K6)</f>
        <v>100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2" t="s">
        <v>279</v>
      </c>
      <c r="B7" s="330">
        <v>362</v>
      </c>
      <c r="C7" s="330">
        <v>247</v>
      </c>
      <c r="D7" s="330">
        <v>384</v>
      </c>
      <c r="E7" s="330">
        <v>109</v>
      </c>
      <c r="F7" s="330">
        <v>109</v>
      </c>
      <c r="G7" s="330">
        <v>19</v>
      </c>
      <c r="H7" s="330">
        <v>200</v>
      </c>
      <c r="I7" s="330">
        <v>263</v>
      </c>
      <c r="J7" s="330">
        <v>257</v>
      </c>
      <c r="K7" s="330">
        <v>199</v>
      </c>
      <c r="L7" s="330">
        <v>2149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6" t="s">
        <v>246</v>
      </c>
      <c r="B8" s="331">
        <v>16.845044206607724</v>
      </c>
      <c r="C8" s="331">
        <v>11.49371800837599</v>
      </c>
      <c r="D8" s="331">
        <v>17.868776174965102</v>
      </c>
      <c r="E8" s="331">
        <v>5.072126570497907</v>
      </c>
      <c r="F8" s="331">
        <v>5.072126570497907</v>
      </c>
      <c r="G8" s="331">
        <v>0.8841321544904607</v>
      </c>
      <c r="H8" s="331">
        <v>9.306654257794323</v>
      </c>
      <c r="I8" s="331">
        <v>12.238250348999536</v>
      </c>
      <c r="J8" s="331">
        <v>11.959050721265704</v>
      </c>
      <c r="K8" s="331">
        <v>9.260120986505353</v>
      </c>
      <c r="L8" s="331">
        <v>100.00000000000001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2" t="s">
        <v>279</v>
      </c>
      <c r="B9" s="350">
        <v>362</v>
      </c>
      <c r="C9" s="350">
        <v>247</v>
      </c>
      <c r="D9" s="350">
        <v>384</v>
      </c>
      <c r="E9" s="350">
        <v>109</v>
      </c>
      <c r="F9" s="350">
        <v>109</v>
      </c>
      <c r="G9" s="350">
        <v>19</v>
      </c>
      <c r="H9" s="350">
        <v>200</v>
      </c>
      <c r="I9" s="350">
        <v>263</v>
      </c>
      <c r="J9" s="350">
        <v>257</v>
      </c>
      <c r="K9" s="350">
        <v>199</v>
      </c>
      <c r="L9" s="350">
        <v>2149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6" t="s">
        <v>246</v>
      </c>
      <c r="B10" s="338">
        <v>16.845044206607724</v>
      </c>
      <c r="C10" s="338">
        <v>11.49371800837599</v>
      </c>
      <c r="D10" s="338">
        <v>17.868776174965102</v>
      </c>
      <c r="E10" s="338">
        <v>5.072126570497907</v>
      </c>
      <c r="F10" s="338">
        <v>5.072126570497907</v>
      </c>
      <c r="G10" s="338">
        <v>0.8841321544904607</v>
      </c>
      <c r="H10" s="338">
        <v>9.306654257794323</v>
      </c>
      <c r="I10" s="338">
        <v>12.238250348999536</v>
      </c>
      <c r="J10" s="338">
        <v>11.959050721265704</v>
      </c>
      <c r="K10" s="338">
        <v>9.260120986505353</v>
      </c>
      <c r="L10" s="338">
        <v>100.00000000000001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392" t="s">
        <v>276</v>
      </c>
      <c r="B11" s="425">
        <v>363</v>
      </c>
      <c r="C11" s="425">
        <v>265</v>
      </c>
      <c r="D11" s="425">
        <v>385</v>
      </c>
      <c r="E11" s="425">
        <v>93</v>
      </c>
      <c r="F11" s="425">
        <v>89</v>
      </c>
      <c r="G11" s="425">
        <v>12</v>
      </c>
      <c r="H11" s="425">
        <v>214</v>
      </c>
      <c r="I11" s="425">
        <v>268</v>
      </c>
      <c r="J11" s="425">
        <v>179</v>
      </c>
      <c r="K11" s="425">
        <v>217</v>
      </c>
      <c r="L11" s="425">
        <v>2085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6" t="s">
        <v>246</v>
      </c>
      <c r="B12" s="331">
        <v>17.41007194244604</v>
      </c>
      <c r="C12" s="331">
        <v>12.709832134292565</v>
      </c>
      <c r="D12" s="331">
        <v>18.465227817745802</v>
      </c>
      <c r="E12" s="331">
        <v>4.460431654676259</v>
      </c>
      <c r="F12" s="331">
        <v>4.2685851318944845</v>
      </c>
      <c r="G12" s="331">
        <v>0.5755395683453237</v>
      </c>
      <c r="H12" s="331">
        <v>10.26378896882494</v>
      </c>
      <c r="I12" s="331">
        <v>12.853717026378897</v>
      </c>
      <c r="J12" s="331">
        <v>8.585131894484412</v>
      </c>
      <c r="K12" s="331">
        <v>10.40767386091127</v>
      </c>
      <c r="L12" s="331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393" t="s">
        <v>274</v>
      </c>
      <c r="B13" s="356">
        <v>318</v>
      </c>
      <c r="C13" s="356">
        <v>250</v>
      </c>
      <c r="D13" s="356">
        <v>393</v>
      </c>
      <c r="E13" s="356">
        <v>97</v>
      </c>
      <c r="F13" s="356">
        <v>113</v>
      </c>
      <c r="G13" s="356">
        <v>15</v>
      </c>
      <c r="H13" s="356">
        <v>174</v>
      </c>
      <c r="I13" s="356">
        <v>291</v>
      </c>
      <c r="J13" s="356">
        <v>215</v>
      </c>
      <c r="K13" s="356">
        <v>157</v>
      </c>
      <c r="L13" s="356">
        <v>2023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418" t="s">
        <v>246</v>
      </c>
      <c r="B14" s="380">
        <v>15.719228868017796</v>
      </c>
      <c r="C14" s="380">
        <v>12.357884330202669</v>
      </c>
      <c r="D14" s="380">
        <v>19.426594167078594</v>
      </c>
      <c r="E14" s="380">
        <v>4.794859120118636</v>
      </c>
      <c r="F14" s="380">
        <v>5.585763717251607</v>
      </c>
      <c r="G14" s="380">
        <v>0.7414730598121602</v>
      </c>
      <c r="H14" s="380">
        <v>8.601087493821058</v>
      </c>
      <c r="I14" s="380">
        <v>14.384577360355907</v>
      </c>
      <c r="J14" s="380">
        <v>10.627780523974295</v>
      </c>
      <c r="K14" s="380">
        <v>7.760751359367276</v>
      </c>
      <c r="L14" s="380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2" t="s">
        <v>272</v>
      </c>
      <c r="B15" s="437">
        <v>291</v>
      </c>
      <c r="C15" s="437">
        <v>254</v>
      </c>
      <c r="D15" s="437">
        <v>364</v>
      </c>
      <c r="E15" s="437">
        <v>127</v>
      </c>
      <c r="F15" s="437">
        <v>97</v>
      </c>
      <c r="G15" s="437">
        <v>13</v>
      </c>
      <c r="H15" s="437">
        <v>194</v>
      </c>
      <c r="I15" s="437">
        <v>278</v>
      </c>
      <c r="J15" s="437">
        <v>214</v>
      </c>
      <c r="K15" s="437">
        <v>185</v>
      </c>
      <c r="L15" s="437">
        <v>2017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6" t="s">
        <v>246</v>
      </c>
      <c r="B16" s="331">
        <v>14.42736737729301</v>
      </c>
      <c r="C16" s="331">
        <v>12.592959841348536</v>
      </c>
      <c r="D16" s="331">
        <v>18.0466038671294</v>
      </c>
      <c r="E16" s="331">
        <v>6.296479920674268</v>
      </c>
      <c r="F16" s="331">
        <v>4.80912245909767</v>
      </c>
      <c r="G16" s="331">
        <v>0.6445215666831929</v>
      </c>
      <c r="H16" s="331">
        <v>9.61824491819534</v>
      </c>
      <c r="I16" s="331">
        <v>13.782845810609818</v>
      </c>
      <c r="J16" s="331">
        <v>10.609816559246406</v>
      </c>
      <c r="K16" s="331">
        <v>9.17203767972236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2" t="s">
        <v>270</v>
      </c>
      <c r="B17" s="330">
        <v>331</v>
      </c>
      <c r="C17" s="330">
        <v>279</v>
      </c>
      <c r="D17" s="330">
        <v>377</v>
      </c>
      <c r="E17" s="330">
        <v>138</v>
      </c>
      <c r="F17" s="330">
        <v>105</v>
      </c>
      <c r="G17" s="330">
        <v>12</v>
      </c>
      <c r="H17" s="330">
        <v>202</v>
      </c>
      <c r="I17" s="330">
        <v>271</v>
      </c>
      <c r="J17" s="330">
        <v>206</v>
      </c>
      <c r="K17" s="330">
        <v>161</v>
      </c>
      <c r="L17" s="330">
        <v>2082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6" t="s">
        <v>246</v>
      </c>
      <c r="B18" s="331">
        <v>15.898174831892412</v>
      </c>
      <c r="C18" s="331">
        <v>13.400576368876079</v>
      </c>
      <c r="D18" s="331">
        <v>18.107588856868396</v>
      </c>
      <c r="E18" s="331">
        <v>6.628242074927954</v>
      </c>
      <c r="F18" s="331">
        <v>5.043227665706052</v>
      </c>
      <c r="G18" s="331">
        <v>0.5763688760806917</v>
      </c>
      <c r="H18" s="331">
        <v>9.702209414024976</v>
      </c>
      <c r="I18" s="331">
        <v>13.016330451488953</v>
      </c>
      <c r="J18" s="331">
        <v>9.894332372718539</v>
      </c>
      <c r="K18" s="331">
        <v>7.732949087415947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2" t="s">
        <v>268</v>
      </c>
      <c r="B19" s="436">
        <v>315</v>
      </c>
      <c r="C19" s="436">
        <v>267</v>
      </c>
      <c r="D19" s="436">
        <v>371</v>
      </c>
      <c r="E19" s="436">
        <v>101</v>
      </c>
      <c r="F19" s="436">
        <v>125</v>
      </c>
      <c r="G19" s="436">
        <v>17</v>
      </c>
      <c r="H19" s="436">
        <v>178</v>
      </c>
      <c r="I19" s="436">
        <v>267</v>
      </c>
      <c r="J19" s="436">
        <v>205</v>
      </c>
      <c r="K19" s="436">
        <v>185</v>
      </c>
      <c r="L19" s="436">
        <v>2031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6" t="s">
        <v>246</v>
      </c>
      <c r="B20" s="331">
        <v>15.5096011816839</v>
      </c>
      <c r="C20" s="331">
        <v>13.146233382570163</v>
      </c>
      <c r="D20" s="331">
        <v>18.266863613983258</v>
      </c>
      <c r="E20" s="331">
        <v>4.972919743968488</v>
      </c>
      <c r="F20" s="331">
        <v>6.154603643525356</v>
      </c>
      <c r="G20" s="331">
        <v>0.8370260955194485</v>
      </c>
      <c r="H20" s="331">
        <v>8.764155588380108</v>
      </c>
      <c r="I20" s="331">
        <v>13.146233382570163</v>
      </c>
      <c r="J20" s="331">
        <v>10.093549975381585</v>
      </c>
      <c r="K20" s="331">
        <v>9.108813392417527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3" t="s">
        <v>266</v>
      </c>
      <c r="B21" s="222">
        <v>241</v>
      </c>
      <c r="C21" s="222">
        <v>235</v>
      </c>
      <c r="D21" s="222">
        <v>372</v>
      </c>
      <c r="E21" s="222">
        <v>122</v>
      </c>
      <c r="F21" s="222">
        <v>158</v>
      </c>
      <c r="G21" s="222">
        <v>17</v>
      </c>
      <c r="H21" s="222">
        <v>161</v>
      </c>
      <c r="I21" s="222">
        <v>279</v>
      </c>
      <c r="J21" s="222">
        <v>146</v>
      </c>
      <c r="K21" s="222">
        <v>111</v>
      </c>
      <c r="L21" s="222">
        <v>1842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418" t="s">
        <v>246</v>
      </c>
      <c r="B22" s="223">
        <v>13.083604777415852</v>
      </c>
      <c r="C22" s="223">
        <v>12.75787187839305</v>
      </c>
      <c r="D22" s="223">
        <v>20.195439739413683</v>
      </c>
      <c r="E22" s="223">
        <v>6.623235613463627</v>
      </c>
      <c r="F22" s="223">
        <v>8.577633007600435</v>
      </c>
      <c r="G22" s="223">
        <v>0.9229098805646038</v>
      </c>
      <c r="H22" s="223">
        <v>8.740499457111834</v>
      </c>
      <c r="I22" s="223">
        <v>15.146579804560261</v>
      </c>
      <c r="J22" s="223">
        <v>7.926167209554831</v>
      </c>
      <c r="K22" s="223">
        <v>6.026058631921824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2" t="s">
        <v>264</v>
      </c>
      <c r="B23" s="330">
        <v>247</v>
      </c>
      <c r="C23" s="330">
        <v>253</v>
      </c>
      <c r="D23" s="330">
        <v>338</v>
      </c>
      <c r="E23" s="330">
        <v>140</v>
      </c>
      <c r="F23" s="330">
        <v>127</v>
      </c>
      <c r="G23" s="330">
        <v>19</v>
      </c>
      <c r="H23" s="330">
        <v>127</v>
      </c>
      <c r="I23" s="330">
        <v>251</v>
      </c>
      <c r="J23" s="330">
        <v>163</v>
      </c>
      <c r="K23" s="330">
        <v>123</v>
      </c>
      <c r="L23" s="330">
        <v>1788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6" t="s">
        <v>246</v>
      </c>
      <c r="B24" s="331">
        <v>13.814317673378076</v>
      </c>
      <c r="C24" s="331">
        <v>14.149888143176733</v>
      </c>
      <c r="D24" s="331">
        <v>18.90380313199105</v>
      </c>
      <c r="E24" s="331">
        <v>7.829977628635347</v>
      </c>
      <c r="F24" s="331">
        <v>7.102908277404922</v>
      </c>
      <c r="G24" s="331">
        <v>1.0626398210290828</v>
      </c>
      <c r="H24" s="331">
        <v>7.102908277404922</v>
      </c>
      <c r="I24" s="331">
        <v>14.038031319910516</v>
      </c>
      <c r="J24" s="331">
        <v>9.116331096196868</v>
      </c>
      <c r="K24" s="331">
        <v>6.879194630872483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2" t="s">
        <v>262</v>
      </c>
      <c r="B25" s="330">
        <v>258</v>
      </c>
      <c r="C25" s="330">
        <v>240</v>
      </c>
      <c r="D25" s="330">
        <v>339</v>
      </c>
      <c r="E25" s="330">
        <v>123</v>
      </c>
      <c r="F25" s="330">
        <v>133</v>
      </c>
      <c r="G25" s="330">
        <v>31</v>
      </c>
      <c r="H25" s="330">
        <v>135</v>
      </c>
      <c r="I25" s="330">
        <v>246</v>
      </c>
      <c r="J25" s="330">
        <v>147</v>
      </c>
      <c r="K25" s="330">
        <v>150</v>
      </c>
      <c r="L25" s="330">
        <v>1802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6" t="s">
        <v>246</v>
      </c>
      <c r="B26" s="331">
        <v>14.317425083240842</v>
      </c>
      <c r="C26" s="331">
        <v>13.318534961154274</v>
      </c>
      <c r="D26" s="331">
        <v>18.812430632630413</v>
      </c>
      <c r="E26" s="331">
        <v>6.825749167591565</v>
      </c>
      <c r="F26" s="331">
        <v>7.380688124306327</v>
      </c>
      <c r="G26" s="331">
        <v>1.7203107658157604</v>
      </c>
      <c r="H26" s="331">
        <v>7.491675915649279</v>
      </c>
      <c r="I26" s="331">
        <v>13.65149833518313</v>
      </c>
      <c r="J26" s="331">
        <v>8.157602663706992</v>
      </c>
      <c r="K26" s="331">
        <v>8.32408435072142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2" t="s">
        <v>260</v>
      </c>
      <c r="B27" s="330">
        <v>247</v>
      </c>
      <c r="C27" s="330">
        <v>249</v>
      </c>
      <c r="D27" s="330">
        <v>322</v>
      </c>
      <c r="E27" s="330">
        <v>113</v>
      </c>
      <c r="F27" s="330">
        <v>109</v>
      </c>
      <c r="G27" s="330">
        <v>13</v>
      </c>
      <c r="H27" s="330">
        <v>143</v>
      </c>
      <c r="I27" s="330">
        <v>269</v>
      </c>
      <c r="J27" s="330">
        <v>158</v>
      </c>
      <c r="K27" s="330">
        <v>126</v>
      </c>
      <c r="L27" s="330">
        <v>1749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6" t="s">
        <v>246</v>
      </c>
      <c r="B28" s="331">
        <v>14.122355631789594</v>
      </c>
      <c r="C28" s="331">
        <v>14.236706689536879</v>
      </c>
      <c r="D28" s="331">
        <v>18.41052029731275</v>
      </c>
      <c r="E28" s="331">
        <v>6.460834762721555</v>
      </c>
      <c r="F28" s="331">
        <v>6.232132647226987</v>
      </c>
      <c r="G28" s="331">
        <v>0.7432818753573471</v>
      </c>
      <c r="H28" s="331">
        <v>8.176100628930817</v>
      </c>
      <c r="I28" s="331">
        <v>15.38021726700972</v>
      </c>
      <c r="J28" s="331">
        <v>9.033733562035449</v>
      </c>
      <c r="K28" s="331">
        <v>7.204116638078903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3" t="s">
        <v>258</v>
      </c>
      <c r="B29" s="222">
        <v>234</v>
      </c>
      <c r="C29" s="222">
        <v>260</v>
      </c>
      <c r="D29" s="222">
        <v>280</v>
      </c>
      <c r="E29" s="222">
        <v>99</v>
      </c>
      <c r="F29" s="222">
        <v>78</v>
      </c>
      <c r="G29" s="222">
        <v>9</v>
      </c>
      <c r="H29" s="222">
        <v>120</v>
      </c>
      <c r="I29" s="222">
        <v>205</v>
      </c>
      <c r="J29" s="222">
        <v>108</v>
      </c>
      <c r="K29" s="222">
        <v>173</v>
      </c>
      <c r="L29" s="222">
        <v>1566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418" t="s">
        <v>246</v>
      </c>
      <c r="B30" s="223">
        <v>14.942528735632186</v>
      </c>
      <c r="C30" s="223">
        <v>16.602809706257982</v>
      </c>
      <c r="D30" s="223">
        <v>17.879948914431672</v>
      </c>
      <c r="E30" s="223">
        <v>6.321839080459771</v>
      </c>
      <c r="F30" s="223">
        <v>4.980842911877394</v>
      </c>
      <c r="G30" s="223">
        <v>0.5747126436781609</v>
      </c>
      <c r="H30" s="223">
        <v>7.662835249042145</v>
      </c>
      <c r="I30" s="223">
        <v>13.090676883780333</v>
      </c>
      <c r="J30" s="223">
        <v>6.896551724137931</v>
      </c>
      <c r="K30" s="223">
        <v>11.047254150702427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2" t="s">
        <v>256</v>
      </c>
      <c r="B31" s="330">
        <v>230</v>
      </c>
      <c r="C31" s="330">
        <v>246</v>
      </c>
      <c r="D31" s="330">
        <v>300</v>
      </c>
      <c r="E31" s="330">
        <v>102</v>
      </c>
      <c r="F31" s="330">
        <v>72</v>
      </c>
      <c r="G31" s="330">
        <v>14</v>
      </c>
      <c r="H31" s="330">
        <v>118</v>
      </c>
      <c r="I31" s="330">
        <v>204</v>
      </c>
      <c r="J31" s="330">
        <v>113</v>
      </c>
      <c r="K31" s="330">
        <v>220</v>
      </c>
      <c r="L31" s="330">
        <v>1619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6" t="s">
        <v>246</v>
      </c>
      <c r="B32" s="331">
        <v>14.206300185299567</v>
      </c>
      <c r="C32" s="331">
        <v>15.194564546016059</v>
      </c>
      <c r="D32" s="331">
        <v>18.529956763434217</v>
      </c>
      <c r="E32" s="331">
        <v>6.300185299567635</v>
      </c>
      <c r="F32" s="331">
        <v>4.4471896232242125</v>
      </c>
      <c r="G32" s="331">
        <v>0.8647313156269302</v>
      </c>
      <c r="H32" s="331">
        <v>7.288449660284126</v>
      </c>
      <c r="I32" s="331">
        <v>12.60037059913527</v>
      </c>
      <c r="J32" s="331">
        <v>6.979617047560223</v>
      </c>
      <c r="K32" s="331">
        <v>13.588634959851762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2" t="s">
        <v>254</v>
      </c>
      <c r="B33" s="330">
        <v>223</v>
      </c>
      <c r="C33" s="330">
        <v>250</v>
      </c>
      <c r="D33" s="330">
        <v>268</v>
      </c>
      <c r="E33" s="330">
        <v>112</v>
      </c>
      <c r="F33" s="330">
        <v>63</v>
      </c>
      <c r="G33" s="330">
        <v>14</v>
      </c>
      <c r="H33" s="330">
        <v>123</v>
      </c>
      <c r="I33" s="330">
        <v>200</v>
      </c>
      <c r="J33" s="330">
        <v>113</v>
      </c>
      <c r="K33" s="330">
        <v>254</v>
      </c>
      <c r="L33" s="330">
        <v>1620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6" t="s">
        <v>246</v>
      </c>
      <c r="B34" s="331">
        <v>13.765432098765432</v>
      </c>
      <c r="C34" s="331">
        <v>15.432098765432098</v>
      </c>
      <c r="D34" s="331">
        <v>16.543209876543212</v>
      </c>
      <c r="E34" s="331">
        <v>6.91358024691358</v>
      </c>
      <c r="F34" s="331">
        <v>3.888888888888889</v>
      </c>
      <c r="G34" s="331">
        <v>0.8641975308641975</v>
      </c>
      <c r="H34" s="331">
        <v>7.592592592592593</v>
      </c>
      <c r="I34" s="331">
        <v>12.345679012345679</v>
      </c>
      <c r="J34" s="331">
        <v>6.9753086419753085</v>
      </c>
      <c r="K34" s="331">
        <v>15.679012345679014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2" t="s">
        <v>252</v>
      </c>
      <c r="B35" s="330">
        <v>235</v>
      </c>
      <c r="C35" s="330">
        <v>252</v>
      </c>
      <c r="D35" s="330">
        <v>254</v>
      </c>
      <c r="E35" s="330">
        <v>115</v>
      </c>
      <c r="F35" s="330">
        <v>62</v>
      </c>
      <c r="G35" s="330">
        <v>14</v>
      </c>
      <c r="H35" s="330">
        <v>105</v>
      </c>
      <c r="I35" s="330">
        <v>207</v>
      </c>
      <c r="J35" s="330">
        <v>108</v>
      </c>
      <c r="K35" s="330">
        <v>277</v>
      </c>
      <c r="L35" s="330">
        <v>1629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6" t="s">
        <v>246</v>
      </c>
      <c r="B36" s="331">
        <v>14.426028238182933</v>
      </c>
      <c r="C36" s="331">
        <v>15.469613259668508</v>
      </c>
      <c r="D36" s="331">
        <v>15.592387968078574</v>
      </c>
      <c r="E36" s="331">
        <v>7.059545733578883</v>
      </c>
      <c r="F36" s="331">
        <v>3.8060159607120934</v>
      </c>
      <c r="G36" s="331">
        <v>0.8594229588704727</v>
      </c>
      <c r="H36" s="331">
        <v>6.445672191528545</v>
      </c>
      <c r="I36" s="331">
        <v>12.70718232044199</v>
      </c>
      <c r="J36" s="331">
        <v>6.629834254143646</v>
      </c>
      <c r="K36" s="331">
        <v>17.004297114794355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393" t="s">
        <v>250</v>
      </c>
      <c r="B37" s="222">
        <v>227</v>
      </c>
      <c r="C37" s="222">
        <v>240</v>
      </c>
      <c r="D37" s="222">
        <v>258</v>
      </c>
      <c r="E37" s="222">
        <v>108</v>
      </c>
      <c r="F37" s="222">
        <v>76</v>
      </c>
      <c r="G37" s="222">
        <v>7</v>
      </c>
      <c r="H37" s="222">
        <v>112</v>
      </c>
      <c r="I37" s="222">
        <v>206</v>
      </c>
      <c r="J37" s="222">
        <v>105</v>
      </c>
      <c r="K37" s="222">
        <v>201</v>
      </c>
      <c r="L37" s="222">
        <v>1540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418" t="s">
        <v>246</v>
      </c>
      <c r="B38" s="223">
        <v>14.74025974025974</v>
      </c>
      <c r="C38" s="223">
        <v>15.584415584415584</v>
      </c>
      <c r="D38" s="223">
        <v>16.753246753246753</v>
      </c>
      <c r="E38" s="223">
        <v>7.012987012987012</v>
      </c>
      <c r="F38" s="223">
        <v>4.935064935064935</v>
      </c>
      <c r="G38" s="223">
        <v>0.45454545454545453</v>
      </c>
      <c r="H38" s="223">
        <v>7.2727272727272725</v>
      </c>
      <c r="I38" s="223">
        <v>13.376623376623375</v>
      </c>
      <c r="J38" s="223">
        <v>6.8181818181818175</v>
      </c>
      <c r="K38" s="223">
        <v>13.05194805194805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06" t="s">
        <v>176</v>
      </c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7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2.75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2.75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2.75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2.75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2.75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2.75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2.75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2.75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2.75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2.75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2.75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2.75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2.75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2.75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2.75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2.75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2.75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2.75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2.75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5" r:id="rId1"/>
  <headerFooter alignWithMargins="0">
    <oddFooter>&amp;C&amp;16page 18</oddFooter>
  </headerFooter>
  <rowBreaks count="1" manualBreakCount="1">
    <brk id="40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22">
      <selection activeCell="H62" sqref="H62"/>
    </sheetView>
  </sheetViews>
  <sheetFormatPr defaultColWidth="11.00390625" defaultRowHeight="12.75"/>
  <cols>
    <col min="1" max="1" width="9.0039062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114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232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octobre 2013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71"/>
  <sheetViews>
    <sheetView zoomScale="75" zoomScaleNormal="75" zoomScaleSheetLayoutView="75" zoomScalePageLayoutView="0" workbookViewId="0" topLeftCell="A1">
      <selection activeCell="B6" sqref="B6"/>
    </sheetView>
  </sheetViews>
  <sheetFormatPr defaultColWidth="11.00390625" defaultRowHeight="12.75"/>
  <cols>
    <col min="1" max="1" width="28.125" style="75" customWidth="1"/>
    <col min="2" max="2" width="13.875" style="75" customWidth="1"/>
    <col min="3" max="3" width="11.875" style="75" customWidth="1"/>
    <col min="4" max="4" width="12.875" style="75" customWidth="1"/>
    <col min="5" max="5" width="1.37890625" style="75" customWidth="1"/>
    <col min="6" max="6" width="13.75390625" style="75" customWidth="1"/>
    <col min="7" max="7" width="11.875" style="75" customWidth="1"/>
    <col min="8" max="8" width="12.625" style="75" customWidth="1"/>
    <col min="9" max="16384" width="11.00390625" style="75" customWidth="1"/>
  </cols>
  <sheetData>
    <row r="1" spans="1:23" ht="20.25">
      <c r="A1" s="141" t="s">
        <v>181</v>
      </c>
      <c r="B1" s="142" t="s">
        <v>116</v>
      </c>
      <c r="C1" s="142"/>
      <c r="D1" s="214"/>
      <c r="E1" s="214"/>
      <c r="F1" s="214"/>
      <c r="G1" s="21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40.5" customHeight="1">
      <c r="A2" s="214"/>
      <c r="B2" s="511" t="s">
        <v>230</v>
      </c>
      <c r="C2" s="511"/>
      <c r="D2" s="511"/>
      <c r="E2" s="511"/>
      <c r="F2" s="511"/>
      <c r="G2" s="389"/>
      <c r="H2" s="389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0.5" customHeight="1">
      <c r="A3" s="74"/>
      <c r="B3" s="72"/>
      <c r="C3" s="7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ht="33" customHeight="1">
      <c r="A4" s="74"/>
      <c r="B4" s="508" t="s">
        <v>117</v>
      </c>
      <c r="C4" s="509"/>
      <c r="D4" s="510"/>
      <c r="E4" s="81"/>
      <c r="F4" s="508" t="s">
        <v>118</v>
      </c>
      <c r="G4" s="509"/>
      <c r="H4" s="510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8.75">
      <c r="A5" s="74"/>
      <c r="B5" s="224" t="s">
        <v>75</v>
      </c>
      <c r="C5" s="225" t="s">
        <v>76</v>
      </c>
      <c r="D5" s="226" t="s">
        <v>0</v>
      </c>
      <c r="E5" s="81"/>
      <c r="F5" s="224" t="s">
        <v>75</v>
      </c>
      <c r="G5" s="225" t="s">
        <v>76</v>
      </c>
      <c r="H5" s="226" t="s">
        <v>0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33" customHeight="1">
      <c r="A6" s="278" t="s">
        <v>286</v>
      </c>
      <c r="B6" s="357">
        <f>'[11]archive'!$B$38</f>
        <v>19444</v>
      </c>
      <c r="C6" s="358">
        <f>'[11]archive'!$C$38</f>
        <v>723</v>
      </c>
      <c r="D6" s="359">
        <f>B6+C6</f>
        <v>20167</v>
      </c>
      <c r="E6" s="227"/>
      <c r="F6" s="357">
        <f>'[11]archive'!$E$26</f>
        <v>21645</v>
      </c>
      <c r="G6" s="358">
        <f>'[11]archive'!$F$26</f>
        <v>859</v>
      </c>
      <c r="H6" s="359">
        <f>F6+G6</f>
        <v>22504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1:23" ht="33" customHeight="1">
      <c r="A7" s="333" t="s">
        <v>280</v>
      </c>
      <c r="B7" s="339">
        <v>22427</v>
      </c>
      <c r="C7" s="340">
        <v>901</v>
      </c>
      <c r="D7" s="341">
        <v>23328</v>
      </c>
      <c r="E7" s="342"/>
      <c r="F7" s="339">
        <v>20792</v>
      </c>
      <c r="G7" s="340">
        <v>831</v>
      </c>
      <c r="H7" s="341">
        <v>21623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ht="33" customHeight="1">
      <c r="A8" s="333" t="s">
        <v>277</v>
      </c>
      <c r="B8" s="339">
        <v>22723</v>
      </c>
      <c r="C8" s="340">
        <v>970</v>
      </c>
      <c r="D8" s="341">
        <v>23693</v>
      </c>
      <c r="E8" s="342"/>
      <c r="F8" s="339">
        <v>20585</v>
      </c>
      <c r="G8" s="340">
        <v>909</v>
      </c>
      <c r="H8" s="341">
        <v>21494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3" ht="33" customHeight="1">
      <c r="A9" s="466" t="s">
        <v>275</v>
      </c>
      <c r="B9" s="340">
        <v>21519</v>
      </c>
      <c r="C9" s="340">
        <v>983</v>
      </c>
      <c r="D9" s="341">
        <v>22502</v>
      </c>
      <c r="E9" s="342"/>
      <c r="F9" s="339">
        <v>21253</v>
      </c>
      <c r="G9" s="340">
        <v>957</v>
      </c>
      <c r="H9" s="341">
        <v>22210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3" ht="33" customHeight="1">
      <c r="A10" s="282" t="s">
        <v>273</v>
      </c>
      <c r="B10" s="279">
        <v>19739</v>
      </c>
      <c r="C10" s="280">
        <v>727</v>
      </c>
      <c r="D10" s="281">
        <v>20466</v>
      </c>
      <c r="E10" s="468"/>
      <c r="F10" s="279">
        <v>21457</v>
      </c>
      <c r="G10" s="280">
        <v>861</v>
      </c>
      <c r="H10" s="281">
        <v>22318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ht="33" customHeight="1">
      <c r="A11" s="333" t="s">
        <v>271</v>
      </c>
      <c r="B11" s="339">
        <v>22245</v>
      </c>
      <c r="C11" s="340">
        <v>882</v>
      </c>
      <c r="D11" s="341">
        <v>23127</v>
      </c>
      <c r="E11" s="351"/>
      <c r="F11" s="339">
        <v>21602</v>
      </c>
      <c r="G11" s="340">
        <v>848</v>
      </c>
      <c r="H11" s="341">
        <v>22450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ht="33" customHeight="1">
      <c r="A12" s="333" t="s">
        <v>269</v>
      </c>
      <c r="B12" s="339">
        <v>23908</v>
      </c>
      <c r="C12" s="340">
        <v>980</v>
      </c>
      <c r="D12" s="341">
        <v>24888</v>
      </c>
      <c r="E12" s="351"/>
      <c r="F12" s="339">
        <v>20284</v>
      </c>
      <c r="G12" s="340">
        <v>796</v>
      </c>
      <c r="H12" s="341">
        <v>21080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ht="33" customHeight="1">
      <c r="A13" s="333" t="s">
        <v>267</v>
      </c>
      <c r="B13" s="339">
        <v>22024</v>
      </c>
      <c r="C13" s="340">
        <v>882</v>
      </c>
      <c r="D13" s="341">
        <v>22906</v>
      </c>
      <c r="E13" s="351"/>
      <c r="F13" s="339">
        <v>20589</v>
      </c>
      <c r="G13" s="340">
        <v>823</v>
      </c>
      <c r="H13" s="341">
        <v>21412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ht="33" customHeight="1">
      <c r="A14" s="352" t="s">
        <v>265</v>
      </c>
      <c r="B14" s="360">
        <v>18830</v>
      </c>
      <c r="C14" s="361">
        <v>751</v>
      </c>
      <c r="D14" s="362">
        <v>19581</v>
      </c>
      <c r="E14" s="467"/>
      <c r="F14" s="360">
        <v>19838</v>
      </c>
      <c r="G14" s="361">
        <v>737</v>
      </c>
      <c r="H14" s="362">
        <v>20575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ht="15.75">
      <c r="A15" s="74"/>
      <c r="B15" s="74"/>
      <c r="C15" s="74"/>
      <c r="D15" s="74"/>
      <c r="E15" s="382"/>
      <c r="F15" s="382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ht="15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ht="15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ht="15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15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15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15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ht="15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15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ht="15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ht="15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ht="15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ht="15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ht="15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ht="15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ht="15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ht="15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ht="15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ht="15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ht="15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ht="15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3" ht="15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ht="15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  <row r="44" spans="1:23" ht="15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ht="15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15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ht="15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ht="15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ht="15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23" ht="15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</row>
    <row r="51" spans="1:23" ht="15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</row>
    <row r="52" spans="1:23" ht="15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</row>
    <row r="53" spans="1:23" ht="15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</row>
    <row r="54" spans="1:23" ht="15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</row>
    <row r="55" spans="1:23" ht="15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</row>
    <row r="56" spans="1:23" ht="15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</row>
    <row r="57" spans="1:23" ht="15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</row>
    <row r="58" spans="1:23" ht="15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</row>
    <row r="59" spans="1:23" ht="15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1:23" ht="15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3" ht="15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  <row r="62" spans="1:23" ht="15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</row>
    <row r="63" spans="1:23" ht="15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4" spans="1:23" ht="15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spans="1:23" ht="15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spans="1:23" ht="15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</row>
    <row r="67" spans="1:23" ht="15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</row>
    <row r="68" spans="1:23" ht="15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</row>
    <row r="69" spans="1:23" ht="15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</row>
    <row r="70" spans="1:23" ht="15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</row>
    <row r="71" spans="1:23" ht="15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</row>
  </sheetData>
  <sheetProtection/>
  <mergeCells count="3">
    <mergeCell ref="F4:H4"/>
    <mergeCell ref="B4:D4"/>
    <mergeCell ref="B2:F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1">
      <selection activeCell="D71" sqref="D71"/>
    </sheetView>
  </sheetViews>
  <sheetFormatPr defaultColWidth="11.00390625" defaultRowHeight="12.75"/>
  <cols>
    <col min="1" max="1" width="9.00390625" style="65" customWidth="1"/>
    <col min="2" max="2" width="5.125" style="65" customWidth="1"/>
    <col min="3" max="3" width="26.87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66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.75">
      <c r="A30" s="64"/>
      <c r="B30" s="64"/>
      <c r="C30" s="79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7">
      <c r="A31" s="64"/>
      <c r="B31" s="64"/>
      <c r="C31" s="113" t="str">
        <f>couverture!A34</f>
        <v>Situation au 1er octobre 2013</v>
      </c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0" zoomScalePageLayoutView="0" workbookViewId="0" topLeftCell="A4">
      <selection activeCell="C6" sqref="C6"/>
    </sheetView>
  </sheetViews>
  <sheetFormatPr defaultColWidth="11.00390625" defaultRowHeight="12.75"/>
  <cols>
    <col min="1" max="1" width="20.12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1.125" style="83" customWidth="1"/>
    <col min="11" max="12" width="9.625" style="83" customWidth="1"/>
    <col min="13" max="13" width="10.50390625" style="67" customWidth="1"/>
    <col min="14" max="16384" width="11.00390625" style="67" customWidth="1"/>
  </cols>
  <sheetData>
    <row r="1" spans="1:22" ht="20.25">
      <c r="A1" s="257" t="s">
        <v>180</v>
      </c>
      <c r="B1" s="258" t="s">
        <v>244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117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13" t="s">
        <v>188</v>
      </c>
      <c r="C4" s="513" t="s">
        <v>189</v>
      </c>
      <c r="D4" s="513" t="s">
        <v>71</v>
      </c>
      <c r="E4" s="514" t="s">
        <v>190</v>
      </c>
      <c r="F4" s="515"/>
      <c r="G4" s="515"/>
      <c r="H4" s="515"/>
      <c r="I4" s="516"/>
      <c r="J4" s="513" t="s">
        <v>193</v>
      </c>
      <c r="K4" s="513" t="s">
        <v>111</v>
      </c>
      <c r="L4" s="513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13"/>
      <c r="C5" s="513"/>
      <c r="D5" s="513"/>
      <c r="E5" s="263" t="s">
        <v>191</v>
      </c>
      <c r="F5" s="264" t="s">
        <v>194</v>
      </c>
      <c r="G5" s="264" t="s">
        <v>195</v>
      </c>
      <c r="H5" s="264" t="s">
        <v>196</v>
      </c>
      <c r="I5" s="265" t="s">
        <v>192</v>
      </c>
      <c r="J5" s="513"/>
      <c r="K5" s="513"/>
      <c r="L5" s="513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399" t="s">
        <v>286</v>
      </c>
      <c r="B6" s="228">
        <f>'[11]archive'!$B$8+'[11]archive'!$C$8</f>
        <v>5578</v>
      </c>
      <c r="C6" s="228">
        <f>'[11]archive'!$B$9+'[11]archive'!$C$9</f>
        <v>4863</v>
      </c>
      <c r="D6" s="228">
        <f>'[11]archive'!$B$10+'[11]archive'!$C$10</f>
        <v>15</v>
      </c>
      <c r="E6" s="229">
        <f>'[11]archive'!$B$13+'[11]archive'!$C$13</f>
        <v>5390</v>
      </c>
      <c r="F6" s="230">
        <f>'[11]archive'!$B$14+'[11]archive'!$C$14</f>
        <v>2267</v>
      </c>
      <c r="G6" s="230">
        <f>'[11]archive'!$B$15+'[11]archive'!$C$15</f>
        <v>1516</v>
      </c>
      <c r="H6" s="230">
        <f>'[11]archive'!$B$16+'[11]archive'!$C$16</f>
        <v>117</v>
      </c>
      <c r="I6" s="231">
        <f>'[11]archive'!$B$17+'[11]archive'!$B$18+'[11]archive'!$B$19+'[11]archive'!$C$17+'[11]archive'!$C$18+'[11]archive'!$C$19</f>
        <v>37</v>
      </c>
      <c r="J6" s="228">
        <f>SUM('[11]archive'!$B$22:$C$32)</f>
        <v>6</v>
      </c>
      <c r="K6" s="228">
        <f>SUM('[11]archive'!$B$33:$C$35)</f>
        <v>378</v>
      </c>
      <c r="L6" s="228">
        <f>SUM(B6:K6)</f>
        <v>20167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398" t="s">
        <v>246</v>
      </c>
      <c r="B7" s="363">
        <f>(B6/L6)*100</f>
        <v>27.659046957901523</v>
      </c>
      <c r="C7" s="363">
        <f>(C6/L6)*100</f>
        <v>24.113651014032826</v>
      </c>
      <c r="D7" s="363">
        <f>(D6/L6)*100</f>
        <v>0.07437893588535727</v>
      </c>
      <c r="E7" s="364">
        <f>(E6/L6)*100</f>
        <v>26.72683096147171</v>
      </c>
      <c r="F7" s="365">
        <f>(F6/L6)*100</f>
        <v>11.241136510140329</v>
      </c>
      <c r="G7" s="365">
        <f>(G6/L6)*100</f>
        <v>7.517231120146775</v>
      </c>
      <c r="H7" s="365">
        <f>(H6/L6)*100</f>
        <v>0.5801556999057867</v>
      </c>
      <c r="I7" s="366">
        <f>(I6/L6)*100</f>
        <v>0.1834680418505479</v>
      </c>
      <c r="J7" s="363">
        <f>(J6/L6)*100</f>
        <v>0.029751574354142905</v>
      </c>
      <c r="K7" s="363">
        <f>(K6/L6)*100</f>
        <v>1.8743491843110032</v>
      </c>
      <c r="L7" s="363">
        <f>SUM(B7:K7)</f>
        <v>100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7" t="s">
        <v>280</v>
      </c>
      <c r="B8" s="383">
        <v>6953</v>
      </c>
      <c r="C8" s="383">
        <v>5360</v>
      </c>
      <c r="D8" s="383">
        <v>14</v>
      </c>
      <c r="E8" s="384">
        <v>6213</v>
      </c>
      <c r="F8" s="385">
        <v>2590</v>
      </c>
      <c r="G8" s="385">
        <v>1635</v>
      </c>
      <c r="H8" s="385">
        <v>114</v>
      </c>
      <c r="I8" s="386">
        <v>42</v>
      </c>
      <c r="J8" s="383">
        <v>14</v>
      </c>
      <c r="K8" s="383">
        <v>393</v>
      </c>
      <c r="L8" s="383">
        <v>23328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0" t="s">
        <v>246</v>
      </c>
      <c r="B9" s="343">
        <v>29.8053840877915</v>
      </c>
      <c r="C9" s="343">
        <v>22.976680384087793</v>
      </c>
      <c r="D9" s="343">
        <v>0.06001371742112483</v>
      </c>
      <c r="E9" s="344">
        <v>26.6332304526749</v>
      </c>
      <c r="F9" s="345">
        <v>11.102537722908092</v>
      </c>
      <c r="G9" s="345">
        <v>7.008744855967078</v>
      </c>
      <c r="H9" s="345">
        <v>0.4886831275720165</v>
      </c>
      <c r="I9" s="346">
        <v>0.1800411522633745</v>
      </c>
      <c r="J9" s="343">
        <v>0.06001371742112483</v>
      </c>
      <c r="K9" s="343">
        <v>1.684670781893004</v>
      </c>
      <c r="L9" s="343">
        <v>100.00000000000001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7" t="s">
        <v>277</v>
      </c>
      <c r="B10" s="421">
        <v>6510</v>
      </c>
      <c r="C10" s="421">
        <v>5702</v>
      </c>
      <c r="D10" s="421">
        <v>30</v>
      </c>
      <c r="E10" s="424">
        <v>6451</v>
      </c>
      <c r="F10" s="423">
        <v>2712</v>
      </c>
      <c r="G10" s="423">
        <v>1728</v>
      </c>
      <c r="H10" s="423">
        <v>157</v>
      </c>
      <c r="I10" s="422">
        <v>39</v>
      </c>
      <c r="J10" s="421">
        <v>10</v>
      </c>
      <c r="K10" s="421">
        <v>354</v>
      </c>
      <c r="L10" s="421">
        <v>23693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0" t="s">
        <v>246</v>
      </c>
      <c r="B11" s="266">
        <v>27.476469843413664</v>
      </c>
      <c r="C11" s="266">
        <v>24.066179884354028</v>
      </c>
      <c r="D11" s="266">
        <v>0.12661967669775884</v>
      </c>
      <c r="E11" s="267">
        <v>27.22745114590807</v>
      </c>
      <c r="F11" s="268">
        <v>11.446418773477399</v>
      </c>
      <c r="G11" s="268">
        <v>7.293293377790909</v>
      </c>
      <c r="H11" s="268">
        <v>0.6626429747182712</v>
      </c>
      <c r="I11" s="269">
        <v>0.16460557970708647</v>
      </c>
      <c r="J11" s="266">
        <v>0.04220655889925295</v>
      </c>
      <c r="K11" s="266">
        <v>1.4941121850335541</v>
      </c>
      <c r="L11" s="266">
        <v>99.99999999999999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397" t="s">
        <v>275</v>
      </c>
      <c r="B12" s="426">
        <v>6679</v>
      </c>
      <c r="C12" s="426">
        <v>5238</v>
      </c>
      <c r="D12" s="426">
        <v>7</v>
      </c>
      <c r="E12" s="429">
        <v>5949</v>
      </c>
      <c r="F12" s="428">
        <v>2484</v>
      </c>
      <c r="G12" s="428">
        <v>1601</v>
      </c>
      <c r="H12" s="428">
        <v>126</v>
      </c>
      <c r="I12" s="427">
        <v>43</v>
      </c>
      <c r="J12" s="426">
        <v>17</v>
      </c>
      <c r="K12" s="426">
        <v>358</v>
      </c>
      <c r="L12" s="426">
        <v>22502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400" t="s">
        <v>246</v>
      </c>
      <c r="B13" s="266">
        <v>29.681806061683407</v>
      </c>
      <c r="C13" s="266">
        <v>23.27793085059106</v>
      </c>
      <c r="D13" s="266">
        <v>0.031108345924806685</v>
      </c>
      <c r="E13" s="267">
        <v>26.43764998666785</v>
      </c>
      <c r="F13" s="268">
        <v>11.039018753888543</v>
      </c>
      <c r="G13" s="268">
        <v>7.114923117945072</v>
      </c>
      <c r="H13" s="268">
        <v>0.5599502266465204</v>
      </c>
      <c r="I13" s="269">
        <v>0.19109412496666964</v>
      </c>
      <c r="J13" s="266">
        <v>0.07554884010310195</v>
      </c>
      <c r="K13" s="266">
        <v>1.5909696915829705</v>
      </c>
      <c r="L13" s="266">
        <v>100</v>
      </c>
      <c r="M13" s="465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399" t="s">
        <v>273</v>
      </c>
      <c r="B14" s="432">
        <v>5456</v>
      </c>
      <c r="C14" s="432">
        <v>5283</v>
      </c>
      <c r="D14" s="432">
        <v>3</v>
      </c>
      <c r="E14" s="435">
        <v>5588</v>
      </c>
      <c r="F14" s="434">
        <v>2251</v>
      </c>
      <c r="G14" s="434">
        <v>1423</v>
      </c>
      <c r="H14" s="434">
        <v>132</v>
      </c>
      <c r="I14" s="433">
        <v>26</v>
      </c>
      <c r="J14" s="432">
        <v>3</v>
      </c>
      <c r="K14" s="432">
        <v>301</v>
      </c>
      <c r="L14" s="432">
        <v>20466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398" t="s">
        <v>246</v>
      </c>
      <c r="B15" s="363">
        <v>26.658848822437214</v>
      </c>
      <c r="C15" s="363">
        <v>25.813544415127527</v>
      </c>
      <c r="D15" s="363">
        <v>0.01465845793022574</v>
      </c>
      <c r="E15" s="364">
        <v>27.303820971367145</v>
      </c>
      <c r="F15" s="365">
        <v>10.998729600312714</v>
      </c>
      <c r="G15" s="365">
        <v>6.952995211570409</v>
      </c>
      <c r="H15" s="365">
        <v>0.6449721489299325</v>
      </c>
      <c r="I15" s="366">
        <v>0.12703996872862308</v>
      </c>
      <c r="J15" s="363">
        <v>0.01465845793022574</v>
      </c>
      <c r="K15" s="363">
        <v>1.4707319456659826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7" t="s">
        <v>271</v>
      </c>
      <c r="B16" s="383">
        <v>6650</v>
      </c>
      <c r="C16" s="383">
        <v>5084</v>
      </c>
      <c r="D16" s="383">
        <v>10</v>
      </c>
      <c r="E16" s="384">
        <v>6734</v>
      </c>
      <c r="F16" s="385">
        <v>2607</v>
      </c>
      <c r="G16" s="385">
        <v>1604</v>
      </c>
      <c r="H16" s="385">
        <v>128</v>
      </c>
      <c r="I16" s="386">
        <v>38</v>
      </c>
      <c r="J16" s="383">
        <v>9</v>
      </c>
      <c r="K16" s="383">
        <v>263</v>
      </c>
      <c r="L16" s="383">
        <v>23127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0" t="s">
        <v>246</v>
      </c>
      <c r="B17" s="266">
        <v>28.754269900981537</v>
      </c>
      <c r="C17" s="266">
        <v>21.982963635577462</v>
      </c>
      <c r="D17" s="266">
        <v>0.04323950361049855</v>
      </c>
      <c r="E17" s="267">
        <v>29.117481731309724</v>
      </c>
      <c r="F17" s="268">
        <v>11.272538591256973</v>
      </c>
      <c r="G17" s="268">
        <v>6.935616379123968</v>
      </c>
      <c r="H17" s="268">
        <v>0.5534656462143814</v>
      </c>
      <c r="I17" s="269">
        <v>0.1643101137198945</v>
      </c>
      <c r="J17" s="266">
        <v>0.038915553249448696</v>
      </c>
      <c r="K17" s="266">
        <v>1.1371989449561117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7" t="s">
        <v>269</v>
      </c>
      <c r="B18" s="270">
        <v>6759</v>
      </c>
      <c r="C18" s="270">
        <v>5528</v>
      </c>
      <c r="D18" s="270">
        <v>27</v>
      </c>
      <c r="E18" s="271">
        <v>7515</v>
      </c>
      <c r="F18" s="272">
        <v>2832</v>
      </c>
      <c r="G18" s="272">
        <v>1808</v>
      </c>
      <c r="H18" s="272">
        <v>120</v>
      </c>
      <c r="I18" s="273">
        <v>36</v>
      </c>
      <c r="J18" s="270">
        <v>10</v>
      </c>
      <c r="K18" s="270">
        <v>253</v>
      </c>
      <c r="L18" s="270">
        <v>24888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0" t="s">
        <v>246</v>
      </c>
      <c r="B19" s="266">
        <v>27.157666345226616</v>
      </c>
      <c r="C19" s="266">
        <v>22.21150755384121</v>
      </c>
      <c r="D19" s="266">
        <v>0.10848601735776277</v>
      </c>
      <c r="E19" s="267">
        <v>30.195274831243974</v>
      </c>
      <c r="F19" s="268">
        <v>11.378977820636452</v>
      </c>
      <c r="G19" s="268">
        <v>7.2645451623272255</v>
      </c>
      <c r="H19" s="268">
        <v>0.4821600771456124</v>
      </c>
      <c r="I19" s="269">
        <v>0.14464802314368372</v>
      </c>
      <c r="J19" s="266">
        <v>0.040180006428801034</v>
      </c>
      <c r="K19" s="266">
        <v>1.016554162648666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7" t="s">
        <v>267</v>
      </c>
      <c r="B20" s="438">
        <v>6593</v>
      </c>
      <c r="C20" s="438">
        <v>5415</v>
      </c>
      <c r="D20" s="438">
        <v>32</v>
      </c>
      <c r="E20" s="441">
        <v>6346</v>
      </c>
      <c r="F20" s="440">
        <v>2535</v>
      </c>
      <c r="G20" s="440">
        <v>1621</v>
      </c>
      <c r="H20" s="440">
        <v>98</v>
      </c>
      <c r="I20" s="439">
        <v>37</v>
      </c>
      <c r="J20" s="438">
        <v>12</v>
      </c>
      <c r="K20" s="438">
        <v>217</v>
      </c>
      <c r="L20" s="438">
        <v>22906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0" t="s">
        <v>246</v>
      </c>
      <c r="B21" s="266">
        <v>28.782851654588313</v>
      </c>
      <c r="C21" s="266">
        <v>23.64009429843709</v>
      </c>
      <c r="D21" s="266">
        <v>0.13970138828254605</v>
      </c>
      <c r="E21" s="267">
        <v>27.704531563782414</v>
      </c>
      <c r="F21" s="268">
        <v>11.066969353007945</v>
      </c>
      <c r="G21" s="268">
        <v>7.076748450187724</v>
      </c>
      <c r="H21" s="268">
        <v>0.4278355016152973</v>
      </c>
      <c r="I21" s="269">
        <v>0.16152973020169387</v>
      </c>
      <c r="J21" s="266">
        <v>0.052388020605954766</v>
      </c>
      <c r="K21" s="266">
        <v>0.9473500392910155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399" t="s">
        <v>265</v>
      </c>
      <c r="B22" s="236">
        <v>5419</v>
      </c>
      <c r="C22" s="236">
        <v>4988</v>
      </c>
      <c r="D22" s="236">
        <v>18</v>
      </c>
      <c r="E22" s="237">
        <v>5410</v>
      </c>
      <c r="F22" s="238">
        <v>2084</v>
      </c>
      <c r="G22" s="238">
        <v>1291</v>
      </c>
      <c r="H22" s="238">
        <v>114</v>
      </c>
      <c r="I22" s="239">
        <v>32</v>
      </c>
      <c r="J22" s="236">
        <v>8</v>
      </c>
      <c r="K22" s="236">
        <v>217</v>
      </c>
      <c r="L22" s="236">
        <v>19581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398" t="s">
        <v>246</v>
      </c>
      <c r="B23" s="232">
        <v>27.67478678310607</v>
      </c>
      <c r="C23" s="232">
        <v>25.473673458965322</v>
      </c>
      <c r="D23" s="232">
        <v>0.09192584648383637</v>
      </c>
      <c r="E23" s="233">
        <v>27.628823859864156</v>
      </c>
      <c r="F23" s="234">
        <v>10.642970226239722</v>
      </c>
      <c r="G23" s="234">
        <v>6.5931259894795975</v>
      </c>
      <c r="H23" s="234">
        <v>0.5821970277309637</v>
      </c>
      <c r="I23" s="235">
        <v>0.16342372708237576</v>
      </c>
      <c r="J23" s="232">
        <v>0.04085593177059394</v>
      </c>
      <c r="K23" s="232">
        <v>1.1082171492773607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7" t="s">
        <v>263</v>
      </c>
      <c r="B24" s="270">
        <v>6577</v>
      </c>
      <c r="C24" s="270">
        <v>5102</v>
      </c>
      <c r="D24" s="270">
        <v>44</v>
      </c>
      <c r="E24" s="271">
        <v>6066</v>
      </c>
      <c r="F24" s="272">
        <v>2306</v>
      </c>
      <c r="G24" s="272">
        <v>1417</v>
      </c>
      <c r="H24" s="272">
        <v>128</v>
      </c>
      <c r="I24" s="273">
        <v>52</v>
      </c>
      <c r="J24" s="270">
        <v>28</v>
      </c>
      <c r="K24" s="270">
        <v>229</v>
      </c>
      <c r="L24" s="270">
        <v>21949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0" t="s">
        <v>246</v>
      </c>
      <c r="B25" s="266">
        <v>29.964918675110486</v>
      </c>
      <c r="C25" s="266">
        <v>23.244794751469318</v>
      </c>
      <c r="D25" s="266">
        <v>0.20046471365438062</v>
      </c>
      <c r="E25" s="267">
        <v>27.63679438698802</v>
      </c>
      <c r="F25" s="268">
        <v>10.50617340197731</v>
      </c>
      <c r="G25" s="268">
        <v>6.455874982914938</v>
      </c>
      <c r="H25" s="268">
        <v>0.5831700760854709</v>
      </c>
      <c r="I25" s="269">
        <v>0.23691284340972255</v>
      </c>
      <c r="J25" s="266">
        <v>0.12756845414369675</v>
      </c>
      <c r="K25" s="266">
        <v>1.0433277142466626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7" t="s">
        <v>261</v>
      </c>
      <c r="B26" s="270">
        <v>7294</v>
      </c>
      <c r="C26" s="270">
        <v>5927</v>
      </c>
      <c r="D26" s="270">
        <v>22</v>
      </c>
      <c r="E26" s="271">
        <v>6158</v>
      </c>
      <c r="F26" s="272">
        <v>2347</v>
      </c>
      <c r="G26" s="272">
        <v>1485</v>
      </c>
      <c r="H26" s="272">
        <v>115</v>
      </c>
      <c r="I26" s="273">
        <v>46</v>
      </c>
      <c r="J26" s="270">
        <v>18</v>
      </c>
      <c r="K26" s="270">
        <v>210</v>
      </c>
      <c r="L26" s="270">
        <v>23622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0" t="s">
        <v>246</v>
      </c>
      <c r="B27" s="266">
        <v>30.877995089323512</v>
      </c>
      <c r="C27" s="266">
        <v>25.091016848700363</v>
      </c>
      <c r="D27" s="266">
        <v>0.09313351960037253</v>
      </c>
      <c r="E27" s="267">
        <v>26.068918804504275</v>
      </c>
      <c r="F27" s="268">
        <v>9.935653204639742</v>
      </c>
      <c r="G27" s="268">
        <v>6.2865125730251465</v>
      </c>
      <c r="H27" s="268">
        <v>0.48683430700194735</v>
      </c>
      <c r="I27" s="269">
        <v>0.19473372280077894</v>
      </c>
      <c r="J27" s="266">
        <v>0.0762001524003048</v>
      </c>
      <c r="K27" s="266">
        <v>0.8890017780035561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7" t="s">
        <v>259</v>
      </c>
      <c r="B28" s="270">
        <v>6670</v>
      </c>
      <c r="C28" s="270">
        <v>5282</v>
      </c>
      <c r="D28" s="270">
        <v>8</v>
      </c>
      <c r="E28" s="271">
        <v>5170</v>
      </c>
      <c r="F28" s="272">
        <v>1900</v>
      </c>
      <c r="G28" s="272">
        <v>1113</v>
      </c>
      <c r="H28" s="272">
        <v>106</v>
      </c>
      <c r="I28" s="273">
        <v>62</v>
      </c>
      <c r="J28" s="270">
        <v>12</v>
      </c>
      <c r="K28" s="270">
        <v>249</v>
      </c>
      <c r="L28" s="270">
        <v>20572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0" t="s">
        <v>246</v>
      </c>
      <c r="B29" s="266">
        <v>32.42271048026444</v>
      </c>
      <c r="C29" s="266">
        <v>25.675675675675674</v>
      </c>
      <c r="D29" s="266">
        <v>0.038887808671981335</v>
      </c>
      <c r="E29" s="267">
        <v>25.13124635426794</v>
      </c>
      <c r="F29" s="268">
        <v>9.235854559595568</v>
      </c>
      <c r="G29" s="268">
        <v>5.410266381489403</v>
      </c>
      <c r="H29" s="268">
        <v>0.5152634649037526</v>
      </c>
      <c r="I29" s="269">
        <v>0.3013805172078553</v>
      </c>
      <c r="J29" s="266">
        <v>0.058331713007972</v>
      </c>
      <c r="K29" s="266">
        <v>1.2103830449154191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399" t="s">
        <v>257</v>
      </c>
      <c r="B30" s="236">
        <v>5613</v>
      </c>
      <c r="C30" s="236">
        <v>5318</v>
      </c>
      <c r="D30" s="236">
        <v>16</v>
      </c>
      <c r="E30" s="237">
        <v>4853</v>
      </c>
      <c r="F30" s="238">
        <v>1660</v>
      </c>
      <c r="G30" s="238">
        <v>937</v>
      </c>
      <c r="H30" s="238">
        <v>78</v>
      </c>
      <c r="I30" s="239">
        <v>22</v>
      </c>
      <c r="J30" s="236">
        <v>11</v>
      </c>
      <c r="K30" s="236">
        <v>205</v>
      </c>
      <c r="L30" s="236">
        <v>18713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398" t="s">
        <v>246</v>
      </c>
      <c r="B31" s="232">
        <v>29.99519050927163</v>
      </c>
      <c r="C31" s="232">
        <v>28.418746326083472</v>
      </c>
      <c r="D31" s="232">
        <v>0.08550205739325603</v>
      </c>
      <c r="E31" s="233">
        <v>25.933842783091972</v>
      </c>
      <c r="F31" s="234">
        <v>8.870838454550313</v>
      </c>
      <c r="G31" s="234">
        <v>5.0072142360925564</v>
      </c>
      <c r="H31" s="234">
        <v>0.41682252979212314</v>
      </c>
      <c r="I31" s="235">
        <v>0.11756532891572705</v>
      </c>
      <c r="J31" s="232">
        <v>0.05878266445786352</v>
      </c>
      <c r="K31" s="232">
        <v>1.0954951103510928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7" t="s">
        <v>255</v>
      </c>
      <c r="B32" s="270">
        <v>7222</v>
      </c>
      <c r="C32" s="270">
        <v>5332</v>
      </c>
      <c r="D32" s="270">
        <v>17</v>
      </c>
      <c r="E32" s="271">
        <v>5745</v>
      </c>
      <c r="F32" s="272">
        <v>2062</v>
      </c>
      <c r="G32" s="272">
        <v>1071</v>
      </c>
      <c r="H32" s="272">
        <v>92</v>
      </c>
      <c r="I32" s="273">
        <v>40</v>
      </c>
      <c r="J32" s="270">
        <v>22</v>
      </c>
      <c r="K32" s="270">
        <v>206</v>
      </c>
      <c r="L32" s="270">
        <v>21809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0" t="s">
        <v>246</v>
      </c>
      <c r="B33" s="266">
        <v>33.11476913200972</v>
      </c>
      <c r="C33" s="266">
        <v>24.44862212847907</v>
      </c>
      <c r="D33" s="266">
        <v>0.07794947040212757</v>
      </c>
      <c r="E33" s="267">
        <v>26.342335732954286</v>
      </c>
      <c r="F33" s="268">
        <v>9.45481223348159</v>
      </c>
      <c r="G33" s="268">
        <v>4.910816635334037</v>
      </c>
      <c r="H33" s="268">
        <v>0.42184419276445506</v>
      </c>
      <c r="I33" s="269">
        <v>0.18341051859324134</v>
      </c>
      <c r="J33" s="266">
        <v>0.10087578522628272</v>
      </c>
      <c r="K33" s="266">
        <v>0.9445641707551928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7" t="s">
        <v>253</v>
      </c>
      <c r="B34" s="270">
        <v>6590</v>
      </c>
      <c r="C34" s="270">
        <v>5378</v>
      </c>
      <c r="D34" s="270">
        <v>42</v>
      </c>
      <c r="E34" s="271">
        <v>6138</v>
      </c>
      <c r="F34" s="272">
        <v>2108</v>
      </c>
      <c r="G34" s="272">
        <v>987</v>
      </c>
      <c r="H34" s="272">
        <v>90</v>
      </c>
      <c r="I34" s="273">
        <v>57</v>
      </c>
      <c r="J34" s="270">
        <v>5</v>
      </c>
      <c r="K34" s="270">
        <v>236</v>
      </c>
      <c r="L34" s="270">
        <v>21631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0" t="s">
        <v>246</v>
      </c>
      <c r="B35" s="266">
        <v>30.465535573944802</v>
      </c>
      <c r="C35" s="266">
        <v>24.86246590541353</v>
      </c>
      <c r="D35" s="266">
        <v>0.19416578059266795</v>
      </c>
      <c r="E35" s="267">
        <v>28.37594193518561</v>
      </c>
      <c r="F35" s="268">
        <v>9.745272987841522</v>
      </c>
      <c r="G35" s="268">
        <v>4.562895843927697</v>
      </c>
      <c r="H35" s="268">
        <v>0.4160695298414313</v>
      </c>
      <c r="I35" s="269">
        <v>0.26351070223290646</v>
      </c>
      <c r="J35" s="266">
        <v>0.023114973880079517</v>
      </c>
      <c r="K35" s="266">
        <v>1.091026767139753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7" t="s">
        <v>251</v>
      </c>
      <c r="B36" s="270">
        <v>6683</v>
      </c>
      <c r="C36" s="270">
        <v>5324</v>
      </c>
      <c r="D36" s="270">
        <v>11</v>
      </c>
      <c r="E36" s="271">
        <v>5519</v>
      </c>
      <c r="F36" s="272">
        <v>1858</v>
      </c>
      <c r="G36" s="272">
        <v>963</v>
      </c>
      <c r="H36" s="272">
        <v>96</v>
      </c>
      <c r="I36" s="273">
        <v>44</v>
      </c>
      <c r="J36" s="270">
        <v>13</v>
      </c>
      <c r="K36" s="270">
        <v>156</v>
      </c>
      <c r="L36" s="270">
        <v>20667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0" t="s">
        <v>246</v>
      </c>
      <c r="B37" s="266">
        <v>32.336575216528765</v>
      </c>
      <c r="C37" s="266">
        <v>25.760874824599604</v>
      </c>
      <c r="D37" s="266">
        <v>0.053224947984709926</v>
      </c>
      <c r="E37" s="267">
        <v>26.70440799341946</v>
      </c>
      <c r="F37" s="268">
        <v>8.990177577781004</v>
      </c>
      <c r="G37" s="268">
        <v>4.659602264479605</v>
      </c>
      <c r="H37" s="268">
        <v>0.4645086369574684</v>
      </c>
      <c r="I37" s="269">
        <v>0.2128997919388397</v>
      </c>
      <c r="J37" s="266">
        <v>0.06290221125465718</v>
      </c>
      <c r="K37" s="266">
        <v>0.7548265350558861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399" t="s">
        <v>249</v>
      </c>
      <c r="B38" s="236">
        <v>5380</v>
      </c>
      <c r="C38" s="236">
        <v>5281</v>
      </c>
      <c r="D38" s="236">
        <v>5</v>
      </c>
      <c r="E38" s="237">
        <v>4970</v>
      </c>
      <c r="F38" s="238">
        <v>1703</v>
      </c>
      <c r="G38" s="238">
        <v>926</v>
      </c>
      <c r="H38" s="238">
        <v>91</v>
      </c>
      <c r="I38" s="239">
        <v>33</v>
      </c>
      <c r="J38" s="236">
        <v>5</v>
      </c>
      <c r="K38" s="236">
        <v>165</v>
      </c>
      <c r="L38" s="236">
        <v>18559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398" t="s">
        <v>246</v>
      </c>
      <c r="B39" s="232">
        <v>28.98863085295544</v>
      </c>
      <c r="C39" s="232">
        <v>28.455196939490275</v>
      </c>
      <c r="D39" s="232">
        <v>0.026941106740664904</v>
      </c>
      <c r="E39" s="233">
        <v>26.77946010022092</v>
      </c>
      <c r="F39" s="234">
        <v>9.176140955870467</v>
      </c>
      <c r="G39" s="234">
        <v>4.989492968371141</v>
      </c>
      <c r="H39" s="234">
        <v>0.4903281426801013</v>
      </c>
      <c r="I39" s="235">
        <v>0.17781130448838836</v>
      </c>
      <c r="J39" s="232">
        <v>0.026941106740664904</v>
      </c>
      <c r="K39" s="232">
        <v>0.8890565224419419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512" t="s">
        <v>197</v>
      </c>
      <c r="B40" s="512"/>
      <c r="C40" s="512"/>
      <c r="D40" s="512"/>
      <c r="E40" s="512"/>
      <c r="F40" s="512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2.75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4" r:id="rId1"/>
  <headerFooter alignWithMargins="0">
    <oddFooter>&amp;C&amp;16page 21</oddFooter>
  </headerFooter>
  <rowBreaks count="1" manualBreakCount="1">
    <brk id="41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70"/>
  <sheetViews>
    <sheetView zoomScale="70" zoomScaleNormal="70" zoomScaleSheetLayoutView="75" zoomScalePageLayoutView="0" workbookViewId="0" topLeftCell="A3">
      <selection activeCell="A8" sqref="A8"/>
    </sheetView>
  </sheetViews>
  <sheetFormatPr defaultColWidth="11.00390625" defaultRowHeight="12.75"/>
  <cols>
    <col min="1" max="1" width="19.87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2.00390625" style="83" customWidth="1"/>
    <col min="11" max="12" width="9.625" style="83" customWidth="1"/>
    <col min="13" max="13" width="7.125" style="67" customWidth="1"/>
    <col min="14" max="16384" width="11.00390625" style="67" customWidth="1"/>
  </cols>
  <sheetData>
    <row r="1" spans="1:22" ht="20.25">
      <c r="A1" s="257" t="s">
        <v>187</v>
      </c>
      <c r="B1" s="258" t="s">
        <v>245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117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17" t="s">
        <v>199</v>
      </c>
      <c r="C4" s="517" t="s">
        <v>189</v>
      </c>
      <c r="D4" s="517" t="s">
        <v>71</v>
      </c>
      <c r="E4" s="518" t="s">
        <v>198</v>
      </c>
      <c r="F4" s="519"/>
      <c r="G4" s="519"/>
      <c r="H4" s="519"/>
      <c r="I4" s="520"/>
      <c r="J4" s="517" t="s">
        <v>200</v>
      </c>
      <c r="K4" s="517" t="s">
        <v>111</v>
      </c>
      <c r="L4" s="517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17"/>
      <c r="C5" s="517"/>
      <c r="D5" s="517"/>
      <c r="E5" s="275" t="s">
        <v>191</v>
      </c>
      <c r="F5" s="276" t="s">
        <v>194</v>
      </c>
      <c r="G5" s="276" t="s">
        <v>195</v>
      </c>
      <c r="H5" s="276" t="s">
        <v>196</v>
      </c>
      <c r="I5" s="277" t="s">
        <v>192</v>
      </c>
      <c r="J5" s="517"/>
      <c r="K5" s="517"/>
      <c r="L5" s="517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399" t="s">
        <v>286</v>
      </c>
      <c r="B6" s="228">
        <f>'[11]archive'!$C$8</f>
        <v>271</v>
      </c>
      <c r="C6" s="228">
        <f>'[11]archive'!$C$9</f>
        <v>169</v>
      </c>
      <c r="D6" s="228">
        <f>'[11]archive'!$C$10</f>
        <v>3</v>
      </c>
      <c r="E6" s="229">
        <f>'[11]archive'!$C$13</f>
        <v>153</v>
      </c>
      <c r="F6" s="230">
        <f>'[11]archive'!$C$14</f>
        <v>61</v>
      </c>
      <c r="G6" s="230">
        <f>'[11]archive'!$C$15</f>
        <v>48</v>
      </c>
      <c r="H6" s="230">
        <f>'[11]archive'!$C$16</f>
        <v>3</v>
      </c>
      <c r="I6" s="231">
        <f>SUM('[11]archive'!$C$17:$C$19)</f>
        <v>0</v>
      </c>
      <c r="J6" s="228">
        <f>SUM('[11]archive'!$C$22:$C$32)</f>
        <v>0</v>
      </c>
      <c r="K6" s="228">
        <f>SUM('[11]archive'!$C$33:$C$35)</f>
        <v>15</v>
      </c>
      <c r="L6" s="228">
        <f>SUM(B6:K6)</f>
        <v>723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398" t="s">
        <v>246</v>
      </c>
      <c r="B7" s="363">
        <f>(B6/L6)*100</f>
        <v>37.48271092669433</v>
      </c>
      <c r="C7" s="363">
        <f>(C6/L6)*100</f>
        <v>23.374827109266942</v>
      </c>
      <c r="D7" s="363">
        <f>(D6/L6)*100</f>
        <v>0.4149377593360996</v>
      </c>
      <c r="E7" s="364">
        <f>(E6/L6)*100</f>
        <v>21.16182572614108</v>
      </c>
      <c r="F7" s="365">
        <f>(F6/L6)*100</f>
        <v>8.437067773167358</v>
      </c>
      <c r="G7" s="365">
        <f>(G6/L6)*100</f>
        <v>6.639004149377594</v>
      </c>
      <c r="H7" s="365">
        <f>(H6/L6)*100</f>
        <v>0.4149377593360996</v>
      </c>
      <c r="I7" s="366">
        <f>(I6/L6)*100</f>
        <v>0</v>
      </c>
      <c r="J7" s="363">
        <f>(J6/L6)*100</f>
        <v>0</v>
      </c>
      <c r="K7" s="363">
        <f>(K6/L6)*100</f>
        <v>2.0746887966804977</v>
      </c>
      <c r="L7" s="363">
        <f>SUM(B7:K7)</f>
        <v>100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7" t="s">
        <v>280</v>
      </c>
      <c r="B8" s="383">
        <v>385</v>
      </c>
      <c r="C8" s="383">
        <v>183</v>
      </c>
      <c r="D8" s="383">
        <v>0</v>
      </c>
      <c r="E8" s="384">
        <v>172</v>
      </c>
      <c r="F8" s="385">
        <v>78</v>
      </c>
      <c r="G8" s="385">
        <v>59</v>
      </c>
      <c r="H8" s="385">
        <v>7</v>
      </c>
      <c r="I8" s="386">
        <v>1</v>
      </c>
      <c r="J8" s="383">
        <v>0</v>
      </c>
      <c r="K8" s="383">
        <v>16</v>
      </c>
      <c r="L8" s="383">
        <v>901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0" t="s">
        <v>246</v>
      </c>
      <c r="B9" s="343">
        <v>42.730299667036626</v>
      </c>
      <c r="C9" s="343">
        <v>20.310765815760266</v>
      </c>
      <c r="D9" s="343">
        <v>0</v>
      </c>
      <c r="E9" s="344">
        <v>19.08990011098779</v>
      </c>
      <c r="F9" s="345">
        <v>8.657047724750278</v>
      </c>
      <c r="G9" s="345">
        <v>6.548279689234185</v>
      </c>
      <c r="H9" s="345">
        <v>0.776914539400666</v>
      </c>
      <c r="I9" s="346">
        <v>0.11098779134295228</v>
      </c>
      <c r="J9" s="343">
        <v>0</v>
      </c>
      <c r="K9" s="343">
        <v>1.7758046614872365</v>
      </c>
      <c r="L9" s="343">
        <v>100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7" t="s">
        <v>277</v>
      </c>
      <c r="B10" s="421">
        <v>342</v>
      </c>
      <c r="C10" s="421">
        <v>199</v>
      </c>
      <c r="D10" s="421">
        <v>3</v>
      </c>
      <c r="E10" s="424">
        <v>215</v>
      </c>
      <c r="F10" s="423">
        <v>98</v>
      </c>
      <c r="G10" s="423">
        <v>89</v>
      </c>
      <c r="H10" s="423">
        <v>7</v>
      </c>
      <c r="I10" s="422">
        <v>0</v>
      </c>
      <c r="J10" s="421">
        <v>0</v>
      </c>
      <c r="K10" s="421">
        <v>17</v>
      </c>
      <c r="L10" s="421">
        <v>970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0" t="s">
        <v>246</v>
      </c>
      <c r="B11" s="266">
        <v>35.25773195876289</v>
      </c>
      <c r="C11" s="266">
        <v>20.51546391752577</v>
      </c>
      <c r="D11" s="266">
        <v>0.30927835051546393</v>
      </c>
      <c r="E11" s="267">
        <v>22.164948453608247</v>
      </c>
      <c r="F11" s="268">
        <v>10.103092783505154</v>
      </c>
      <c r="G11" s="268">
        <v>9.175257731958762</v>
      </c>
      <c r="H11" s="268">
        <v>0.7216494845360825</v>
      </c>
      <c r="I11" s="269">
        <v>0</v>
      </c>
      <c r="J11" s="266">
        <v>0</v>
      </c>
      <c r="K11" s="266">
        <v>1.7525773195876289</v>
      </c>
      <c r="L11" s="266">
        <v>100.00000000000001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12" s="83" customFormat="1" ht="21" customHeight="1">
      <c r="A12" s="397" t="s">
        <v>275</v>
      </c>
      <c r="B12" s="426">
        <v>393</v>
      </c>
      <c r="C12" s="426">
        <v>159</v>
      </c>
      <c r="D12" s="426">
        <v>2</v>
      </c>
      <c r="E12" s="429">
        <v>196</v>
      </c>
      <c r="F12" s="428">
        <v>111</v>
      </c>
      <c r="G12" s="428">
        <v>92</v>
      </c>
      <c r="H12" s="428">
        <v>6</v>
      </c>
      <c r="I12" s="427">
        <v>6</v>
      </c>
      <c r="J12" s="426">
        <v>4</v>
      </c>
      <c r="K12" s="426">
        <v>14</v>
      </c>
      <c r="L12" s="426">
        <v>983</v>
      </c>
    </row>
    <row r="13" spans="1:12" s="83" customFormat="1" ht="21" customHeight="1">
      <c r="A13" s="400" t="s">
        <v>246</v>
      </c>
      <c r="B13" s="343">
        <v>39.97965412004069</v>
      </c>
      <c r="C13" s="343">
        <v>16.17497456765005</v>
      </c>
      <c r="D13" s="343">
        <v>0.20345879959308238</v>
      </c>
      <c r="E13" s="344">
        <v>19.938962360122076</v>
      </c>
      <c r="F13" s="345">
        <v>11.291963377416073</v>
      </c>
      <c r="G13" s="345">
        <v>9.35910478128179</v>
      </c>
      <c r="H13" s="345">
        <v>0.6103763987792472</v>
      </c>
      <c r="I13" s="346">
        <v>0.6103763987792472</v>
      </c>
      <c r="J13" s="343">
        <v>0.40691759918616477</v>
      </c>
      <c r="K13" s="343">
        <v>1.4242115971515767</v>
      </c>
      <c r="L13" s="343">
        <v>100</v>
      </c>
    </row>
    <row r="14" spans="1:22" ht="21" customHeight="1">
      <c r="A14" s="399" t="s">
        <v>273</v>
      </c>
      <c r="B14" s="432">
        <v>262</v>
      </c>
      <c r="C14" s="432">
        <v>185</v>
      </c>
      <c r="D14" s="432">
        <v>0</v>
      </c>
      <c r="E14" s="435">
        <v>157</v>
      </c>
      <c r="F14" s="434">
        <v>65</v>
      </c>
      <c r="G14" s="434">
        <v>45</v>
      </c>
      <c r="H14" s="434">
        <v>3</v>
      </c>
      <c r="I14" s="433">
        <v>3</v>
      </c>
      <c r="J14" s="432">
        <v>0</v>
      </c>
      <c r="K14" s="432">
        <v>7</v>
      </c>
      <c r="L14" s="432">
        <v>727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398" t="s">
        <v>246</v>
      </c>
      <c r="B15" s="363">
        <v>36.03851444291609</v>
      </c>
      <c r="C15" s="363">
        <v>25.447042640990368</v>
      </c>
      <c r="D15" s="363">
        <v>0</v>
      </c>
      <c r="E15" s="364">
        <v>21.595598349381017</v>
      </c>
      <c r="F15" s="365">
        <v>8.940852819807429</v>
      </c>
      <c r="G15" s="365">
        <v>6.189821182943604</v>
      </c>
      <c r="H15" s="365">
        <v>0.41265474552957354</v>
      </c>
      <c r="I15" s="366">
        <v>0.41265474552957354</v>
      </c>
      <c r="J15" s="363">
        <v>0</v>
      </c>
      <c r="K15" s="363">
        <v>0.9628610729023385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7" t="s">
        <v>271</v>
      </c>
      <c r="B16" s="383">
        <v>356</v>
      </c>
      <c r="C16" s="383">
        <v>206</v>
      </c>
      <c r="D16" s="383">
        <v>0</v>
      </c>
      <c r="E16" s="384">
        <v>192</v>
      </c>
      <c r="F16" s="385">
        <v>65</v>
      </c>
      <c r="G16" s="385">
        <v>52</v>
      </c>
      <c r="H16" s="385">
        <v>2</v>
      </c>
      <c r="I16" s="386">
        <v>2</v>
      </c>
      <c r="J16" s="383">
        <v>0</v>
      </c>
      <c r="K16" s="383">
        <v>7</v>
      </c>
      <c r="L16" s="383">
        <v>882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0" t="s">
        <v>246</v>
      </c>
      <c r="B17" s="266">
        <v>40.362811791383216</v>
      </c>
      <c r="C17" s="266">
        <v>23.356009070294785</v>
      </c>
      <c r="D17" s="266">
        <v>0</v>
      </c>
      <c r="E17" s="267">
        <v>21.768707482993197</v>
      </c>
      <c r="F17" s="268">
        <v>7.369614512471655</v>
      </c>
      <c r="G17" s="268">
        <v>5.895691609977324</v>
      </c>
      <c r="H17" s="268">
        <v>0.22675736961451248</v>
      </c>
      <c r="I17" s="269">
        <v>0.22675736961451248</v>
      </c>
      <c r="J17" s="266">
        <v>0</v>
      </c>
      <c r="K17" s="266">
        <v>0.7936507936507936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7" t="s">
        <v>269</v>
      </c>
      <c r="B18" s="270">
        <v>364</v>
      </c>
      <c r="C18" s="270">
        <v>204</v>
      </c>
      <c r="D18" s="270">
        <v>2</v>
      </c>
      <c r="E18" s="271">
        <v>233</v>
      </c>
      <c r="F18" s="272">
        <v>106</v>
      </c>
      <c r="G18" s="272">
        <v>57</v>
      </c>
      <c r="H18" s="272">
        <v>8</v>
      </c>
      <c r="I18" s="273">
        <v>0</v>
      </c>
      <c r="J18" s="270">
        <v>0</v>
      </c>
      <c r="K18" s="270">
        <v>6</v>
      </c>
      <c r="L18" s="270">
        <v>980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0" t="s">
        <v>246</v>
      </c>
      <c r="B19" s="266">
        <v>37.142857142857146</v>
      </c>
      <c r="C19" s="266">
        <v>20.816326530612244</v>
      </c>
      <c r="D19" s="266">
        <v>0.20408163265306123</v>
      </c>
      <c r="E19" s="267">
        <v>23.77551020408163</v>
      </c>
      <c r="F19" s="268">
        <v>10.816326530612246</v>
      </c>
      <c r="G19" s="268">
        <v>5.816326530612245</v>
      </c>
      <c r="H19" s="268">
        <v>0.8163265306122449</v>
      </c>
      <c r="I19" s="269">
        <v>0</v>
      </c>
      <c r="J19" s="266">
        <v>0</v>
      </c>
      <c r="K19" s="266">
        <v>0.6122448979591837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7" t="s">
        <v>267</v>
      </c>
      <c r="B20" s="438">
        <v>367</v>
      </c>
      <c r="C20" s="438">
        <v>191</v>
      </c>
      <c r="D20" s="438">
        <v>0</v>
      </c>
      <c r="E20" s="441">
        <v>190</v>
      </c>
      <c r="F20" s="440">
        <v>62</v>
      </c>
      <c r="G20" s="440">
        <v>54</v>
      </c>
      <c r="H20" s="440">
        <v>4</v>
      </c>
      <c r="I20" s="439">
        <v>3</v>
      </c>
      <c r="J20" s="438">
        <v>2</v>
      </c>
      <c r="K20" s="438">
        <v>9</v>
      </c>
      <c r="L20" s="438">
        <v>882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0" t="s">
        <v>246</v>
      </c>
      <c r="B21" s="266">
        <v>41.609977324263035</v>
      </c>
      <c r="C21" s="266">
        <v>21.65532879818594</v>
      </c>
      <c r="D21" s="266">
        <v>0</v>
      </c>
      <c r="E21" s="267">
        <v>21.541950113378686</v>
      </c>
      <c r="F21" s="268">
        <v>7.029478458049887</v>
      </c>
      <c r="G21" s="268">
        <v>6.122448979591836</v>
      </c>
      <c r="H21" s="268">
        <v>0.45351473922902497</v>
      </c>
      <c r="I21" s="269">
        <v>0.3401360544217687</v>
      </c>
      <c r="J21" s="266">
        <v>0.22675736961451248</v>
      </c>
      <c r="K21" s="266">
        <v>1.0204081632653061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399" t="s">
        <v>265</v>
      </c>
      <c r="B22" s="236">
        <v>287</v>
      </c>
      <c r="C22" s="236">
        <v>175</v>
      </c>
      <c r="D22" s="236">
        <v>0</v>
      </c>
      <c r="E22" s="237">
        <v>164</v>
      </c>
      <c r="F22" s="238">
        <v>62</v>
      </c>
      <c r="G22" s="238">
        <v>46</v>
      </c>
      <c r="H22" s="238">
        <v>4</v>
      </c>
      <c r="I22" s="239">
        <v>2</v>
      </c>
      <c r="J22" s="236">
        <v>2</v>
      </c>
      <c r="K22" s="236">
        <v>9</v>
      </c>
      <c r="L22" s="236">
        <v>751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398" t="s">
        <v>246</v>
      </c>
      <c r="B23" s="232">
        <v>38.21571238348868</v>
      </c>
      <c r="C23" s="232">
        <v>23.302263648468706</v>
      </c>
      <c r="D23" s="232">
        <v>0</v>
      </c>
      <c r="E23" s="233">
        <v>21.837549933422103</v>
      </c>
      <c r="F23" s="234">
        <v>8.255659121171771</v>
      </c>
      <c r="G23" s="234">
        <v>6.125166444740346</v>
      </c>
      <c r="H23" s="234">
        <v>0.5326231691078562</v>
      </c>
      <c r="I23" s="235">
        <v>0.2663115845539281</v>
      </c>
      <c r="J23" s="232">
        <v>0.2663115845539281</v>
      </c>
      <c r="K23" s="232">
        <v>1.1984021304926764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7" t="s">
        <v>263</v>
      </c>
      <c r="B24" s="270">
        <v>336</v>
      </c>
      <c r="C24" s="270">
        <v>155</v>
      </c>
      <c r="D24" s="270">
        <v>0</v>
      </c>
      <c r="E24" s="271">
        <v>193</v>
      </c>
      <c r="F24" s="272">
        <v>62</v>
      </c>
      <c r="G24" s="272">
        <v>38</v>
      </c>
      <c r="H24" s="272">
        <v>9</v>
      </c>
      <c r="I24" s="273">
        <v>4</v>
      </c>
      <c r="J24" s="270">
        <v>4</v>
      </c>
      <c r="K24" s="270">
        <v>8</v>
      </c>
      <c r="L24" s="270">
        <v>809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0" t="s">
        <v>246</v>
      </c>
      <c r="B25" s="266">
        <v>41.5327564894932</v>
      </c>
      <c r="C25" s="266">
        <v>19.15945611866502</v>
      </c>
      <c r="D25" s="266">
        <v>0</v>
      </c>
      <c r="E25" s="267">
        <v>23.856613102595798</v>
      </c>
      <c r="F25" s="268">
        <v>7.663782447466007</v>
      </c>
      <c r="G25" s="268">
        <v>4.697156983930779</v>
      </c>
      <c r="H25" s="268">
        <v>1.1124845488257107</v>
      </c>
      <c r="I25" s="269">
        <v>0.4944375772558714</v>
      </c>
      <c r="J25" s="266">
        <v>0.4944375772558714</v>
      </c>
      <c r="K25" s="266">
        <v>0.9888751545117428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7" t="s">
        <v>261</v>
      </c>
      <c r="B26" s="270">
        <v>334</v>
      </c>
      <c r="C26" s="270">
        <v>155</v>
      </c>
      <c r="D26" s="270">
        <v>3</v>
      </c>
      <c r="E26" s="271">
        <v>204</v>
      </c>
      <c r="F26" s="272">
        <v>79</v>
      </c>
      <c r="G26" s="272">
        <v>50</v>
      </c>
      <c r="H26" s="272">
        <v>5</v>
      </c>
      <c r="I26" s="273">
        <v>5</v>
      </c>
      <c r="J26" s="270">
        <v>0</v>
      </c>
      <c r="K26" s="270">
        <v>14</v>
      </c>
      <c r="L26" s="270">
        <v>849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0" t="s">
        <v>246</v>
      </c>
      <c r="B27" s="266">
        <v>39.34040047114252</v>
      </c>
      <c r="C27" s="266">
        <v>18.256772673733803</v>
      </c>
      <c r="D27" s="266">
        <v>0.35335689045936397</v>
      </c>
      <c r="E27" s="267">
        <v>24.02826855123675</v>
      </c>
      <c r="F27" s="268">
        <v>9.305064782096583</v>
      </c>
      <c r="G27" s="268">
        <v>5.889281507656066</v>
      </c>
      <c r="H27" s="268">
        <v>0.5889281507656066</v>
      </c>
      <c r="I27" s="269">
        <v>0.5889281507656066</v>
      </c>
      <c r="J27" s="266">
        <v>0</v>
      </c>
      <c r="K27" s="266">
        <v>1.6489988221436984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7" t="s">
        <v>259</v>
      </c>
      <c r="B28" s="270">
        <v>325</v>
      </c>
      <c r="C28" s="270">
        <v>173</v>
      </c>
      <c r="D28" s="270">
        <v>0</v>
      </c>
      <c r="E28" s="271">
        <v>141</v>
      </c>
      <c r="F28" s="272">
        <v>53</v>
      </c>
      <c r="G28" s="272">
        <v>24</v>
      </c>
      <c r="H28" s="272">
        <v>5</v>
      </c>
      <c r="I28" s="273">
        <v>3</v>
      </c>
      <c r="J28" s="270">
        <v>0</v>
      </c>
      <c r="K28" s="270">
        <v>5</v>
      </c>
      <c r="L28" s="270">
        <v>729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0" t="s">
        <v>246</v>
      </c>
      <c r="B29" s="266">
        <v>44.58161865569273</v>
      </c>
      <c r="C29" s="266">
        <v>23.73113854595336</v>
      </c>
      <c r="D29" s="266">
        <v>0</v>
      </c>
      <c r="E29" s="267">
        <v>19.34156378600823</v>
      </c>
      <c r="F29" s="268">
        <v>7.270233196159122</v>
      </c>
      <c r="G29" s="268">
        <v>3.292181069958848</v>
      </c>
      <c r="H29" s="268">
        <v>0.6858710562414266</v>
      </c>
      <c r="I29" s="269">
        <v>0.411522633744856</v>
      </c>
      <c r="J29" s="266">
        <v>0</v>
      </c>
      <c r="K29" s="266">
        <v>0.6858710562414266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399" t="s">
        <v>257</v>
      </c>
      <c r="B30" s="236">
        <v>308</v>
      </c>
      <c r="C30" s="236">
        <v>196</v>
      </c>
      <c r="D30" s="236">
        <v>0</v>
      </c>
      <c r="E30" s="237">
        <v>139</v>
      </c>
      <c r="F30" s="238">
        <v>51</v>
      </c>
      <c r="G30" s="238">
        <v>31</v>
      </c>
      <c r="H30" s="238">
        <v>3</v>
      </c>
      <c r="I30" s="239">
        <v>0</v>
      </c>
      <c r="J30" s="236">
        <v>6</v>
      </c>
      <c r="K30" s="236">
        <v>8</v>
      </c>
      <c r="L30" s="236">
        <v>742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398" t="s">
        <v>246</v>
      </c>
      <c r="B31" s="232">
        <v>41.509433962264154</v>
      </c>
      <c r="C31" s="232">
        <v>26.41509433962264</v>
      </c>
      <c r="D31" s="232">
        <v>0</v>
      </c>
      <c r="E31" s="233">
        <v>18.733153638814017</v>
      </c>
      <c r="F31" s="234">
        <v>6.873315363881402</v>
      </c>
      <c r="G31" s="234">
        <v>4.177897574123989</v>
      </c>
      <c r="H31" s="234">
        <v>0.40431266846361186</v>
      </c>
      <c r="I31" s="235">
        <v>0</v>
      </c>
      <c r="J31" s="232">
        <v>0.8086253369272237</v>
      </c>
      <c r="K31" s="232">
        <v>1.078167115902965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7" t="s">
        <v>255</v>
      </c>
      <c r="B32" s="270">
        <v>341</v>
      </c>
      <c r="C32" s="270">
        <v>152</v>
      </c>
      <c r="D32" s="270">
        <v>3</v>
      </c>
      <c r="E32" s="271">
        <v>135</v>
      </c>
      <c r="F32" s="272">
        <v>51</v>
      </c>
      <c r="G32" s="272">
        <v>39</v>
      </c>
      <c r="H32" s="272">
        <v>0</v>
      </c>
      <c r="I32" s="273">
        <v>1</v>
      </c>
      <c r="J32" s="270">
        <v>2</v>
      </c>
      <c r="K32" s="270">
        <v>11</v>
      </c>
      <c r="L32" s="270">
        <v>735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0" t="s">
        <v>246</v>
      </c>
      <c r="B33" s="266">
        <v>46.394557823129254</v>
      </c>
      <c r="C33" s="266">
        <v>20.680272108843536</v>
      </c>
      <c r="D33" s="266">
        <v>0.40816326530612246</v>
      </c>
      <c r="E33" s="267">
        <v>18.367346938775512</v>
      </c>
      <c r="F33" s="268">
        <v>6.938775510204081</v>
      </c>
      <c r="G33" s="268">
        <v>5.3061224489795915</v>
      </c>
      <c r="H33" s="268">
        <v>0</v>
      </c>
      <c r="I33" s="269">
        <v>0.13605442176870747</v>
      </c>
      <c r="J33" s="266">
        <v>0.27210884353741494</v>
      </c>
      <c r="K33" s="266">
        <v>1.4965986394557822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7" t="s">
        <v>253</v>
      </c>
      <c r="B34" s="270">
        <v>371</v>
      </c>
      <c r="C34" s="270">
        <v>170</v>
      </c>
      <c r="D34" s="270">
        <v>0</v>
      </c>
      <c r="E34" s="271">
        <v>170</v>
      </c>
      <c r="F34" s="272">
        <v>56</v>
      </c>
      <c r="G34" s="272">
        <v>28</v>
      </c>
      <c r="H34" s="272">
        <v>3</v>
      </c>
      <c r="I34" s="273">
        <v>6</v>
      </c>
      <c r="J34" s="270">
        <v>0</v>
      </c>
      <c r="K34" s="270">
        <v>4</v>
      </c>
      <c r="L34" s="270">
        <v>808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0" t="s">
        <v>246</v>
      </c>
      <c r="B35" s="266">
        <v>45.915841584158414</v>
      </c>
      <c r="C35" s="266">
        <v>21.03960396039604</v>
      </c>
      <c r="D35" s="266">
        <v>0</v>
      </c>
      <c r="E35" s="267">
        <v>21.03960396039604</v>
      </c>
      <c r="F35" s="268">
        <v>6.9306930693069315</v>
      </c>
      <c r="G35" s="268">
        <v>3.4653465346534658</v>
      </c>
      <c r="H35" s="268">
        <v>0.3712871287128713</v>
      </c>
      <c r="I35" s="269">
        <v>0.7425742574257426</v>
      </c>
      <c r="J35" s="266">
        <v>0</v>
      </c>
      <c r="K35" s="266">
        <v>0.49504950495049505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7" t="s">
        <v>251</v>
      </c>
      <c r="B36" s="270">
        <v>361</v>
      </c>
      <c r="C36" s="270">
        <v>152</v>
      </c>
      <c r="D36" s="270">
        <v>0</v>
      </c>
      <c r="E36" s="271">
        <v>163</v>
      </c>
      <c r="F36" s="272">
        <v>43</v>
      </c>
      <c r="G36" s="272">
        <v>38</v>
      </c>
      <c r="H36" s="272">
        <v>6</v>
      </c>
      <c r="I36" s="273">
        <v>4</v>
      </c>
      <c r="J36" s="270">
        <v>4</v>
      </c>
      <c r="K36" s="270">
        <v>6</v>
      </c>
      <c r="L36" s="270">
        <v>777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0" t="s">
        <v>246</v>
      </c>
      <c r="B37" s="266">
        <v>46.46074646074646</v>
      </c>
      <c r="C37" s="266">
        <v>19.56241956241956</v>
      </c>
      <c r="D37" s="266">
        <v>0</v>
      </c>
      <c r="E37" s="267">
        <v>20.97812097812098</v>
      </c>
      <c r="F37" s="268">
        <v>5.534105534105534</v>
      </c>
      <c r="G37" s="268">
        <v>4.89060489060489</v>
      </c>
      <c r="H37" s="268">
        <v>0.7722007722007722</v>
      </c>
      <c r="I37" s="269">
        <v>0.5148005148005148</v>
      </c>
      <c r="J37" s="266">
        <v>0.5148005148005148</v>
      </c>
      <c r="K37" s="266">
        <v>0.7722007722007722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399" t="s">
        <v>249</v>
      </c>
      <c r="B38" s="236">
        <v>252</v>
      </c>
      <c r="C38" s="236">
        <v>155</v>
      </c>
      <c r="D38" s="236">
        <v>0</v>
      </c>
      <c r="E38" s="237">
        <v>128</v>
      </c>
      <c r="F38" s="238">
        <v>57</v>
      </c>
      <c r="G38" s="238">
        <v>25</v>
      </c>
      <c r="H38" s="238">
        <v>2</v>
      </c>
      <c r="I38" s="239">
        <v>1</v>
      </c>
      <c r="J38" s="236">
        <v>0</v>
      </c>
      <c r="K38" s="236">
        <v>5</v>
      </c>
      <c r="L38" s="236">
        <v>625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398" t="s">
        <v>246</v>
      </c>
      <c r="B39" s="232">
        <v>40.5103668261563</v>
      </c>
      <c r="C39" s="232">
        <v>24.720893141945773</v>
      </c>
      <c r="D39" s="232">
        <v>0</v>
      </c>
      <c r="E39" s="233">
        <v>20.414673046251995</v>
      </c>
      <c r="F39" s="234">
        <v>9.090909090909092</v>
      </c>
      <c r="G39" s="234">
        <v>3.9872408293460926</v>
      </c>
      <c r="H39" s="234">
        <v>0.3189792663476874</v>
      </c>
      <c r="I39" s="235">
        <v>0.1594896331738437</v>
      </c>
      <c r="J39" s="232">
        <v>0</v>
      </c>
      <c r="K39" s="232">
        <v>0.7974481658692184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8.75" customHeight="1">
      <c r="A40" s="512" t="s">
        <v>197</v>
      </c>
      <c r="B40" s="512"/>
      <c r="C40" s="512"/>
      <c r="D40" s="512"/>
      <c r="E40" s="512"/>
      <c r="F40" s="512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8.75" customHeight="1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3" r:id="rId1"/>
  <headerFooter alignWithMargins="0">
    <oddFooter>&amp;C&amp;16page 22</oddFooter>
  </headerFooter>
  <rowBreaks count="1" manualBreakCount="1">
    <brk id="4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100" zoomScalePageLayoutView="0" workbookViewId="0" topLeftCell="A1">
      <selection activeCell="K34" sqref="K34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21" width="6.375" style="65" customWidth="1"/>
    <col min="22" max="22" width="11.00390625" style="65" customWidth="1"/>
    <col min="23" max="28" width="11.00390625" style="64" customWidth="1"/>
    <col min="29" max="16384" width="11.00390625" style="65" customWidth="1"/>
  </cols>
  <sheetData>
    <row r="1" spans="1:22" ht="18.75">
      <c r="A1" s="111" t="s">
        <v>215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4"/>
    </row>
    <row r="2" spans="1:22" ht="15.75">
      <c r="A2" s="71" t="s">
        <v>216</v>
      </c>
      <c r="B2" s="71"/>
      <c r="C2" s="1"/>
      <c r="D2" s="1"/>
      <c r="E2" s="71" t="str">
        <f>couverture!A34</f>
        <v>Situation au 1er octobre 2013</v>
      </c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2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2.5">
      <c r="A4" s="19" t="s">
        <v>119</v>
      </c>
      <c r="B4" s="11" t="s">
        <v>120</v>
      </c>
      <c r="C4" s="10" t="s">
        <v>121</v>
      </c>
      <c r="D4" s="10" t="s">
        <v>122</v>
      </c>
      <c r="E4" s="10" t="s">
        <v>123</v>
      </c>
      <c r="F4" s="10" t="s">
        <v>124</v>
      </c>
      <c r="G4" s="10" t="s">
        <v>125</v>
      </c>
      <c r="H4" s="10" t="s">
        <v>126</v>
      </c>
      <c r="I4" s="10" t="s">
        <v>127</v>
      </c>
      <c r="J4" s="11" t="s">
        <v>128</v>
      </c>
      <c r="K4" s="10" t="s">
        <v>129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3" t="s">
        <v>130</v>
      </c>
      <c r="B5" s="3"/>
      <c r="C5" s="3"/>
      <c r="D5" s="3"/>
      <c r="E5" s="3"/>
      <c r="F5" s="3"/>
      <c r="G5" s="3"/>
      <c r="H5" s="3"/>
      <c r="I5" s="3"/>
      <c r="J5" s="3"/>
      <c r="K5" s="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131</v>
      </c>
      <c r="B6" s="442">
        <f>'[11]ensemble'!B8</f>
        <v>31</v>
      </c>
      <c r="C6" s="442">
        <f>'[11]ensemble'!C8</f>
        <v>320</v>
      </c>
      <c r="D6" s="442">
        <f>'[11]ensemble'!D8</f>
        <v>1134</v>
      </c>
      <c r="E6" s="442">
        <f>'[11]ensemble'!E8</f>
        <v>1811</v>
      </c>
      <c r="F6" s="442">
        <f>'[11]ensemble'!F8</f>
        <v>1976</v>
      </c>
      <c r="G6" s="442">
        <f>'[11]ensemble'!G8</f>
        <v>2702</v>
      </c>
      <c r="H6" s="442">
        <f>'[11]ensemble'!H8</f>
        <v>1672</v>
      </c>
      <c r="I6" s="442">
        <f>'[11]ensemble'!I8</f>
        <v>778</v>
      </c>
      <c r="J6" s="442">
        <f>'[11]ensemble'!J8</f>
        <v>368</v>
      </c>
      <c r="K6" s="442">
        <f>'[11]ensemble'!K8</f>
        <v>10792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132</v>
      </c>
      <c r="B7" s="442">
        <f>'[11]ensemble'!B9</f>
        <v>3</v>
      </c>
      <c r="C7" s="442">
        <f>'[11]ensemble'!C9</f>
        <v>51</v>
      </c>
      <c r="D7" s="442">
        <f>'[11]ensemble'!D9</f>
        <v>159</v>
      </c>
      <c r="E7" s="442">
        <f>'[11]ensemble'!E9</f>
        <v>308</v>
      </c>
      <c r="F7" s="442">
        <f>'[11]ensemble'!F9</f>
        <v>338</v>
      </c>
      <c r="G7" s="442">
        <f>'[11]ensemble'!G9</f>
        <v>469</v>
      </c>
      <c r="H7" s="442">
        <f>'[11]ensemble'!H9</f>
        <v>347</v>
      </c>
      <c r="I7" s="442">
        <f>'[11]ensemble'!I9</f>
        <v>174</v>
      </c>
      <c r="J7" s="442">
        <f>'[11]ensemble'!J9</f>
        <v>94</v>
      </c>
      <c r="K7" s="442">
        <f>'[11]ensemble'!K9</f>
        <v>1943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48</v>
      </c>
      <c r="B8" s="442">
        <f>'[11]ensemble'!B10</f>
        <v>0</v>
      </c>
      <c r="C8" s="442">
        <f>'[11]ensemble'!C10</f>
        <v>1</v>
      </c>
      <c r="D8" s="442">
        <f>'[11]ensemble'!D10</f>
        <v>280</v>
      </c>
      <c r="E8" s="442">
        <f>'[11]ensemble'!E10</f>
        <v>371</v>
      </c>
      <c r="F8" s="442">
        <f>'[11]ensemble'!F10</f>
        <v>392</v>
      </c>
      <c r="G8" s="442">
        <f>'[11]ensemble'!G10</f>
        <v>521</v>
      </c>
      <c r="H8" s="442">
        <f>'[11]ensemble'!H10</f>
        <v>279</v>
      </c>
      <c r="I8" s="442">
        <f>'[11]ensemble'!I10</f>
        <v>117</v>
      </c>
      <c r="J8" s="442">
        <f>'[11]ensemble'!J10</f>
        <v>36</v>
      </c>
      <c r="K8" s="442">
        <f>'[11]ensemble'!K10</f>
        <v>1997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4" t="s">
        <v>133</v>
      </c>
      <c r="B9" s="442">
        <f>'[11]ensemble'!B11</f>
        <v>3</v>
      </c>
      <c r="C9" s="442">
        <f>'[11]ensemble'!C11</f>
        <v>26</v>
      </c>
      <c r="D9" s="442">
        <f>'[11]ensemble'!D11</f>
        <v>111</v>
      </c>
      <c r="E9" s="442">
        <f>'[11]ensemble'!E11</f>
        <v>284</v>
      </c>
      <c r="F9" s="442">
        <f>'[11]ensemble'!F11</f>
        <v>410</v>
      </c>
      <c r="G9" s="442">
        <f>'[11]ensemble'!G11</f>
        <v>589</v>
      </c>
      <c r="H9" s="442">
        <f>'[11]ensemble'!H11</f>
        <v>348</v>
      </c>
      <c r="I9" s="442">
        <f>'[11]ensemble'!I11</f>
        <v>193</v>
      </c>
      <c r="J9" s="442">
        <f>'[11]ensemble'!J11</f>
        <v>99</v>
      </c>
      <c r="K9" s="442">
        <f>'[11]ensemble'!K11</f>
        <v>2063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7" t="s">
        <v>134</v>
      </c>
      <c r="B10" s="5">
        <f>SUM(B6:B9)</f>
        <v>37</v>
      </c>
      <c r="C10" s="5">
        <f aca="true" t="shared" si="0" ref="C10:K10">SUM(C6:C9)</f>
        <v>398</v>
      </c>
      <c r="D10" s="5">
        <f t="shared" si="0"/>
        <v>1684</v>
      </c>
      <c r="E10" s="5">
        <f t="shared" si="0"/>
        <v>2774</v>
      </c>
      <c r="F10" s="5">
        <f t="shared" si="0"/>
        <v>3116</v>
      </c>
      <c r="G10" s="5">
        <f t="shared" si="0"/>
        <v>4281</v>
      </c>
      <c r="H10" s="5">
        <f t="shared" si="0"/>
        <v>2646</v>
      </c>
      <c r="I10" s="5">
        <f t="shared" si="0"/>
        <v>1262</v>
      </c>
      <c r="J10" s="5">
        <f t="shared" si="0"/>
        <v>597</v>
      </c>
      <c r="K10" s="5">
        <f t="shared" si="0"/>
        <v>16795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7" t="s">
        <v>136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68</v>
      </c>
      <c r="B15" s="4">
        <f>'[11]ensemble'!B17</f>
        <v>20</v>
      </c>
      <c r="C15" s="4">
        <f>'[11]ensemble'!C17</f>
        <v>136</v>
      </c>
      <c r="D15" s="4">
        <f>'[11]ensemble'!D17</f>
        <v>985</v>
      </c>
      <c r="E15" s="4">
        <f>'[11]ensemble'!E17</f>
        <v>2428</v>
      </c>
      <c r="F15" s="4">
        <f>'[11]ensemble'!F17</f>
        <v>2454</v>
      </c>
      <c r="G15" s="4">
        <f>'[11]ensemble'!G17</f>
        <v>2597</v>
      </c>
      <c r="H15" s="4">
        <f>'[11]ensemble'!H17</f>
        <v>1533</v>
      </c>
      <c r="I15" s="4">
        <f>'[11]ensemble'!I17</f>
        <v>574</v>
      </c>
      <c r="J15" s="4">
        <f>'[11]ensemble'!J17</f>
        <v>153</v>
      </c>
      <c r="K15" s="4">
        <f>'[11]ensemble'!K17</f>
        <v>10880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69</v>
      </c>
      <c r="B16" s="4">
        <f>'[11]ensemble'!B18</f>
        <v>2</v>
      </c>
      <c r="C16" s="4">
        <f>'[11]ensemble'!C18</f>
        <v>56</v>
      </c>
      <c r="D16" s="4">
        <f>'[11]ensemble'!D18</f>
        <v>1022</v>
      </c>
      <c r="E16" s="4">
        <f>'[11]ensemble'!E18</f>
        <v>2507</v>
      </c>
      <c r="F16" s="4">
        <f>'[11]ensemble'!F18</f>
        <v>2695</v>
      </c>
      <c r="G16" s="4">
        <f>'[11]ensemble'!G18</f>
        <v>2985</v>
      </c>
      <c r="H16" s="4">
        <f>'[11]ensemble'!H18</f>
        <v>1625</v>
      </c>
      <c r="I16" s="4">
        <f>'[11]ensemble'!I18</f>
        <v>625</v>
      </c>
      <c r="J16" s="4">
        <f>'[11]ensemble'!J18</f>
        <v>157</v>
      </c>
      <c r="K16" s="4">
        <f>'[11]ensemble'!K18</f>
        <v>11674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137</v>
      </c>
      <c r="B17" s="4">
        <f>'[11]ensemble'!B19</f>
        <v>2</v>
      </c>
      <c r="C17" s="4">
        <f>'[11]ensemble'!C19</f>
        <v>43</v>
      </c>
      <c r="D17" s="4">
        <f>'[11]ensemble'!D19</f>
        <v>1355</v>
      </c>
      <c r="E17" s="4">
        <f>'[11]ensemble'!E19</f>
        <v>3834</v>
      </c>
      <c r="F17" s="4">
        <f>'[11]ensemble'!F19</f>
        <v>4284</v>
      </c>
      <c r="G17" s="4">
        <f>'[11]ensemble'!G19</f>
        <v>5045</v>
      </c>
      <c r="H17" s="4">
        <f>'[11]ensemble'!H19</f>
        <v>2691</v>
      </c>
      <c r="I17" s="4">
        <f>'[11]ensemble'!I19</f>
        <v>945</v>
      </c>
      <c r="J17" s="4">
        <f>'[11]ensemble'!J19</f>
        <v>365</v>
      </c>
      <c r="K17" s="4">
        <f>'[11]ensemble'!K19</f>
        <v>18564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138</v>
      </c>
      <c r="B18" s="4">
        <f>'[11]ensemble'!B20</f>
        <v>0</v>
      </c>
      <c r="C18" s="4">
        <f>'[11]ensemble'!C20</f>
        <v>2</v>
      </c>
      <c r="D18" s="4">
        <f>'[11]ensemble'!D20</f>
        <v>264</v>
      </c>
      <c r="E18" s="4">
        <f>'[11]ensemble'!E20</f>
        <v>1162</v>
      </c>
      <c r="F18" s="4">
        <f>'[11]ensemble'!F20</f>
        <v>1680</v>
      </c>
      <c r="G18" s="4">
        <f>'[11]ensemble'!G20</f>
        <v>2067</v>
      </c>
      <c r="H18" s="4">
        <f>'[11]ensemble'!H20</f>
        <v>988</v>
      </c>
      <c r="I18" s="4">
        <f>'[11]ensemble'!I20</f>
        <v>417</v>
      </c>
      <c r="J18" s="4">
        <f>'[11]ensemble'!J20</f>
        <v>181</v>
      </c>
      <c r="K18" s="4">
        <f>'[11]ensemble'!K20</f>
        <v>6761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139</v>
      </c>
      <c r="B19" s="4">
        <f>'[11]ensemble'!B21</f>
        <v>0</v>
      </c>
      <c r="C19" s="4">
        <f>'[11]ensemble'!C21</f>
        <v>2</v>
      </c>
      <c r="D19" s="4">
        <f>'[11]ensemble'!D21</f>
        <v>62</v>
      </c>
      <c r="E19" s="4">
        <f>'[11]ensemble'!E21</f>
        <v>364</v>
      </c>
      <c r="F19" s="4">
        <f>'[11]ensemble'!F21</f>
        <v>615</v>
      </c>
      <c r="G19" s="4">
        <f>'[11]ensemble'!G21</f>
        <v>848</v>
      </c>
      <c r="H19" s="4">
        <f>'[11]ensemble'!H21</f>
        <v>473</v>
      </c>
      <c r="I19" s="4">
        <f>'[11]ensemble'!I21</f>
        <v>283</v>
      </c>
      <c r="J19" s="4">
        <f>'[11]ensemble'!J21</f>
        <v>151</v>
      </c>
      <c r="K19" s="4">
        <f>'[11]ensemble'!K21</f>
        <v>2798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140</v>
      </c>
      <c r="B20" s="4">
        <f>'[11]ensemble'!B22</f>
        <v>0</v>
      </c>
      <c r="C20" s="4">
        <f>'[11]ensemble'!C22</f>
        <v>0</v>
      </c>
      <c r="D20" s="4">
        <f>'[11]ensemble'!D22</f>
        <v>31</v>
      </c>
      <c r="E20" s="4">
        <f>'[11]ensemble'!E22</f>
        <v>227</v>
      </c>
      <c r="F20" s="4">
        <f>'[11]ensemble'!F22</f>
        <v>376</v>
      </c>
      <c r="G20" s="4">
        <f>'[11]ensemble'!G22</f>
        <v>593</v>
      </c>
      <c r="H20" s="4">
        <f>'[11]ensemble'!H22</f>
        <v>420</v>
      </c>
      <c r="I20" s="4">
        <f>'[11]ensemble'!I22</f>
        <v>283</v>
      </c>
      <c r="J20" s="4">
        <f>'[11]ensemble'!J22</f>
        <v>175</v>
      </c>
      <c r="K20" s="4">
        <f>'[11]ensemble'!K22</f>
        <v>2105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4" t="s">
        <v>141</v>
      </c>
      <c r="B21" s="4">
        <f>'[11]ensemble'!B23</f>
        <v>0</v>
      </c>
      <c r="C21" s="4">
        <f>'[11]ensemble'!C23</f>
        <v>0</v>
      </c>
      <c r="D21" s="4">
        <f>'[11]ensemble'!D23</f>
        <v>4</v>
      </c>
      <c r="E21" s="4">
        <f>'[11]ensemble'!E23</f>
        <v>42</v>
      </c>
      <c r="F21" s="4">
        <f>'[11]ensemble'!F23</f>
        <v>79</v>
      </c>
      <c r="G21" s="4">
        <f>'[11]ensemble'!G23</f>
        <v>215</v>
      </c>
      <c r="H21" s="4">
        <f>'[11]ensemble'!H23</f>
        <v>212</v>
      </c>
      <c r="I21" s="4">
        <f>'[11]ensemble'!I23</f>
        <v>137</v>
      </c>
      <c r="J21" s="4">
        <f>'[11]ensemble'!J23</f>
        <v>95</v>
      </c>
      <c r="K21" s="4">
        <f>'[11]ensemble'!K23</f>
        <v>784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7" t="s">
        <v>142</v>
      </c>
      <c r="B22" s="444">
        <f>'[11]ensemble'!B24</f>
        <v>24</v>
      </c>
      <c r="C22" s="444">
        <f>'[11]ensemble'!C24</f>
        <v>239</v>
      </c>
      <c r="D22" s="444">
        <f>'[11]ensemble'!D24</f>
        <v>3723</v>
      </c>
      <c r="E22" s="444">
        <f>'[11]ensemble'!E24</f>
        <v>10564</v>
      </c>
      <c r="F22" s="444">
        <f>'[11]ensemble'!F24</f>
        <v>12183</v>
      </c>
      <c r="G22" s="444">
        <f>'[11]ensemble'!G24</f>
        <v>14350</v>
      </c>
      <c r="H22" s="444">
        <f>'[11]ensemble'!H24</f>
        <v>7942</v>
      </c>
      <c r="I22" s="444">
        <f>'[11]ensemble'!I24</f>
        <v>3264</v>
      </c>
      <c r="J22" s="444">
        <f>'[11]ensemble'!J24</f>
        <v>1277</v>
      </c>
      <c r="K22" s="444">
        <f>'[11]ensemble'!K24</f>
        <v>53566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7" t="s">
        <v>144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145</v>
      </c>
      <c r="B26" s="4">
        <f>'[11]ensemble'!B28</f>
        <v>0</v>
      </c>
      <c r="C26" s="4">
        <f>'[11]ensemble'!C28</f>
        <v>0</v>
      </c>
      <c r="D26" s="4">
        <f>'[11]ensemble'!D28</f>
        <v>11</v>
      </c>
      <c r="E26" s="4">
        <f>'[11]ensemble'!E28</f>
        <v>26</v>
      </c>
      <c r="F26" s="4">
        <f>'[11]ensemble'!F28</f>
        <v>41</v>
      </c>
      <c r="G26" s="4">
        <f>'[11]ensemble'!G28</f>
        <v>41</v>
      </c>
      <c r="H26" s="4">
        <f>'[11]ensemble'!H28</f>
        <v>42</v>
      </c>
      <c r="I26" s="4">
        <f>'[11]ensemble'!I28</f>
        <v>23</v>
      </c>
      <c r="J26" s="4">
        <f>'[11]ensemble'!J28</f>
        <v>13</v>
      </c>
      <c r="K26" s="4">
        <f>'[11]ensemble'!K28</f>
        <v>197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146</v>
      </c>
      <c r="B27" s="4">
        <f>'[11]ensemble'!B29</f>
        <v>0</v>
      </c>
      <c r="C27" s="4">
        <f>'[11]ensemble'!C29</f>
        <v>1</v>
      </c>
      <c r="D27" s="4">
        <f>'[11]ensemble'!D29</f>
        <v>19</v>
      </c>
      <c r="E27" s="4">
        <f>'[11]ensemble'!E29</f>
        <v>153</v>
      </c>
      <c r="F27" s="4">
        <f>'[11]ensemble'!F29</f>
        <v>375</v>
      </c>
      <c r="G27" s="4">
        <f>'[11]ensemble'!G29</f>
        <v>841</v>
      </c>
      <c r="H27" s="4">
        <f>'[11]ensemble'!H29</f>
        <v>758</v>
      </c>
      <c r="I27" s="4">
        <f>'[11]ensemble'!I29</f>
        <v>524</v>
      </c>
      <c r="J27" s="4">
        <f>'[11]ensemble'!J29</f>
        <v>330</v>
      </c>
      <c r="K27" s="4">
        <f>'[11]ensemble'!K29</f>
        <v>3001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147</v>
      </c>
      <c r="B28" s="4">
        <f>'[11]ensemble'!B30</f>
        <v>0</v>
      </c>
      <c r="C28" s="4">
        <f>'[11]ensemble'!C30</f>
        <v>2</v>
      </c>
      <c r="D28" s="4">
        <f>'[11]ensemble'!D30</f>
        <v>5</v>
      </c>
      <c r="E28" s="4">
        <f>'[11]ensemble'!E30</f>
        <v>53</v>
      </c>
      <c r="F28" s="4">
        <f>'[11]ensemble'!F30</f>
        <v>222</v>
      </c>
      <c r="G28" s="4">
        <f>'[11]ensemble'!G30</f>
        <v>594</v>
      </c>
      <c r="H28" s="4">
        <f>'[11]ensemble'!H30</f>
        <v>642</v>
      </c>
      <c r="I28" s="4">
        <f>'[11]ensemble'!I30</f>
        <v>503</v>
      </c>
      <c r="J28" s="4">
        <f>'[11]ensemble'!J30</f>
        <v>304</v>
      </c>
      <c r="K28" s="4">
        <f>'[11]ensemble'!K30</f>
        <v>2325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101</v>
      </c>
      <c r="B29" s="4">
        <f>'[11]ensemble'!B31</f>
        <v>0</v>
      </c>
      <c r="C29" s="4">
        <f>'[11]ensemble'!C31</f>
        <v>0</v>
      </c>
      <c r="D29" s="4">
        <f>'[11]ensemble'!D31</f>
        <v>0</v>
      </c>
      <c r="E29" s="4">
        <f>'[11]ensemble'!E31</f>
        <v>34</v>
      </c>
      <c r="F29" s="4">
        <f>'[11]ensemble'!F31</f>
        <v>138</v>
      </c>
      <c r="G29" s="4">
        <f>'[11]ensemble'!G31</f>
        <v>489</v>
      </c>
      <c r="H29" s="4">
        <f>'[11]ensemble'!H31</f>
        <v>574</v>
      </c>
      <c r="I29" s="4">
        <f>'[11]ensemble'!I31</f>
        <v>455</v>
      </c>
      <c r="J29" s="4">
        <f>'[11]ensemble'!J31</f>
        <v>250</v>
      </c>
      <c r="K29" s="4">
        <f>'[11]ensemble'!K31</f>
        <v>1940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4" t="s">
        <v>148</v>
      </c>
      <c r="B30" s="4">
        <f>'[11]ensemble'!B32</f>
        <v>0</v>
      </c>
      <c r="C30" s="4">
        <f>'[11]ensemble'!C32</f>
        <v>0</v>
      </c>
      <c r="D30" s="4">
        <f>'[11]ensemble'!D32</f>
        <v>1</v>
      </c>
      <c r="E30" s="4">
        <f>'[11]ensemble'!E32</f>
        <v>1</v>
      </c>
      <c r="F30" s="4">
        <f>'[11]ensemble'!F32</f>
        <v>7</v>
      </c>
      <c r="G30" s="4">
        <f>'[11]ensemble'!G32</f>
        <v>39</v>
      </c>
      <c r="H30" s="4">
        <f>'[11]ensemble'!H32</f>
        <v>116</v>
      </c>
      <c r="I30" s="4">
        <f>'[11]ensemble'!I32</f>
        <v>152</v>
      </c>
      <c r="J30" s="4">
        <f>'[11]ensemble'!J32</f>
        <v>118</v>
      </c>
      <c r="K30" s="4">
        <f>'[11]ensemble'!K32</f>
        <v>434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17" t="s">
        <v>149</v>
      </c>
      <c r="B31" s="444">
        <f>'[11]ensemble'!B33</f>
        <v>0</v>
      </c>
      <c r="C31" s="444">
        <f>'[11]ensemble'!C33</f>
        <v>3</v>
      </c>
      <c r="D31" s="444">
        <f>'[11]ensemble'!D33</f>
        <v>36</v>
      </c>
      <c r="E31" s="444">
        <f>'[11]ensemble'!E33</f>
        <v>267</v>
      </c>
      <c r="F31" s="444">
        <f>'[11]ensemble'!F33</f>
        <v>783</v>
      </c>
      <c r="G31" s="444">
        <f>'[11]ensemble'!G33</f>
        <v>2004</v>
      </c>
      <c r="H31" s="444">
        <f>'[11]ensemble'!H33</f>
        <v>2132</v>
      </c>
      <c r="I31" s="444">
        <f>'[11]ensemble'!I33</f>
        <v>1657</v>
      </c>
      <c r="J31" s="444">
        <f>'[11]ensemble'!J33</f>
        <v>1015</v>
      </c>
      <c r="K31" s="444">
        <f>'[11]ensemble'!K33</f>
        <v>7897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7" t="s">
        <v>150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145</v>
      </c>
      <c r="B34" s="4">
        <f>'[11]ensemble'!B36</f>
        <v>0</v>
      </c>
      <c r="C34" s="4">
        <f>'[11]ensemble'!C36</f>
        <v>0</v>
      </c>
      <c r="D34" s="4">
        <f>'[11]ensemble'!D36</f>
        <v>3</v>
      </c>
      <c r="E34" s="4">
        <f>'[11]ensemble'!E36</f>
        <v>3</v>
      </c>
      <c r="F34" s="4">
        <f>'[11]ensemble'!F36</f>
        <v>13</v>
      </c>
      <c r="G34" s="4">
        <f>'[11]ensemble'!G36</f>
        <v>10</v>
      </c>
      <c r="H34" s="4">
        <f>'[11]ensemble'!H36</f>
        <v>4</v>
      </c>
      <c r="I34" s="4">
        <f>'[11]ensemble'!I36</f>
        <v>3</v>
      </c>
      <c r="J34" s="4">
        <f>'[11]ensemble'!J36</f>
        <v>3</v>
      </c>
      <c r="K34" s="4">
        <f>'[11]ensemble'!K36</f>
        <v>39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146</v>
      </c>
      <c r="B35" s="4">
        <f>'[11]ensemble'!B37</f>
        <v>0</v>
      </c>
      <c r="C35" s="4">
        <f>'[11]ensemble'!C37</f>
        <v>0</v>
      </c>
      <c r="D35" s="4">
        <f>'[11]ensemble'!D37</f>
        <v>0</v>
      </c>
      <c r="E35" s="4">
        <f>'[11]ensemble'!E37</f>
        <v>2</v>
      </c>
      <c r="F35" s="4">
        <f>'[11]ensemble'!F37</f>
        <v>4</v>
      </c>
      <c r="G35" s="4">
        <f>'[11]ensemble'!G37</f>
        <v>8</v>
      </c>
      <c r="H35" s="4">
        <f>'[11]ensemble'!H37</f>
        <v>1</v>
      </c>
      <c r="I35" s="4">
        <f>'[11]ensemble'!I37</f>
        <v>1</v>
      </c>
      <c r="J35" s="4">
        <f>'[11]ensemble'!J37</f>
        <v>1</v>
      </c>
      <c r="K35" s="4">
        <f>'[11]ensemble'!K37</f>
        <v>17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147</v>
      </c>
      <c r="B36" s="4">
        <f>'[11]ensemble'!B38</f>
        <v>0</v>
      </c>
      <c r="C36" s="4">
        <f>'[11]ensemble'!C38</f>
        <v>0</v>
      </c>
      <c r="D36" s="4">
        <f>'[11]ensemble'!D38</f>
        <v>0</v>
      </c>
      <c r="E36" s="4">
        <f>'[11]ensemble'!E38</f>
        <v>0</v>
      </c>
      <c r="F36" s="4">
        <f>'[11]ensemble'!F38</f>
        <v>0</v>
      </c>
      <c r="G36" s="4">
        <f>'[11]ensemble'!G38</f>
        <v>1</v>
      </c>
      <c r="H36" s="4">
        <f>'[11]ensemble'!H38</f>
        <v>2</v>
      </c>
      <c r="I36" s="4">
        <f>'[11]ensemble'!I38</f>
        <v>0</v>
      </c>
      <c r="J36" s="4">
        <f>'[11]ensemble'!J38</f>
        <v>0</v>
      </c>
      <c r="K36" s="4">
        <f>'[11]ensemble'!K38</f>
        <v>3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101</v>
      </c>
      <c r="B37" s="4">
        <f>'[11]ensemble'!B39</f>
        <v>0</v>
      </c>
      <c r="C37" s="4">
        <f>'[11]ensemble'!C39</f>
        <v>0</v>
      </c>
      <c r="D37" s="4">
        <f>'[11]ensemble'!D39</f>
        <v>0</v>
      </c>
      <c r="E37" s="4">
        <f>'[11]ensemble'!E39</f>
        <v>0</v>
      </c>
      <c r="F37" s="4">
        <f>'[11]ensemble'!F39</f>
        <v>0</v>
      </c>
      <c r="G37" s="4">
        <f>'[11]ensemble'!G39</f>
        <v>0</v>
      </c>
      <c r="H37" s="4">
        <f>'[11]ensemble'!H39</f>
        <v>0</v>
      </c>
      <c r="I37" s="4">
        <f>'[11]ensemble'!I39</f>
        <v>0</v>
      </c>
      <c r="J37" s="4">
        <f>'[11]ensemble'!J39</f>
        <v>0</v>
      </c>
      <c r="K37" s="4">
        <f>'[11]ensemble'!K39</f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21" t="s">
        <v>148</v>
      </c>
      <c r="B38" s="4">
        <f>'[11]ensemble'!B40</f>
        <v>0</v>
      </c>
      <c r="C38" s="4">
        <f>'[11]ensemble'!C40</f>
        <v>0</v>
      </c>
      <c r="D38" s="4">
        <f>'[11]ensemble'!D40</f>
        <v>0</v>
      </c>
      <c r="E38" s="4">
        <f>'[11]ensemble'!E40</f>
        <v>0</v>
      </c>
      <c r="F38" s="4">
        <f>'[11]ensemble'!F40</f>
        <v>0</v>
      </c>
      <c r="G38" s="4">
        <f>'[11]ensemble'!G40</f>
        <v>4</v>
      </c>
      <c r="H38" s="4">
        <f>'[11]ensemble'!H40</f>
        <v>18</v>
      </c>
      <c r="I38" s="4">
        <f>'[11]ensemble'!I40</f>
        <v>16</v>
      </c>
      <c r="J38" s="4">
        <f>'[11]ensemble'!J40</f>
        <v>8</v>
      </c>
      <c r="K38" s="4">
        <f>'[11]ensemble'!K40</f>
        <v>46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17" t="s">
        <v>151</v>
      </c>
      <c r="B39" s="444">
        <f>'[11]ensemble'!B41</f>
        <v>0</v>
      </c>
      <c r="C39" s="444">
        <f>'[11]ensemble'!C41</f>
        <v>0</v>
      </c>
      <c r="D39" s="444">
        <f>'[11]ensemble'!D41</f>
        <v>3</v>
      </c>
      <c r="E39" s="444">
        <f>'[11]ensemble'!E41</f>
        <v>5</v>
      </c>
      <c r="F39" s="444">
        <f>'[11]ensemble'!F41</f>
        <v>17</v>
      </c>
      <c r="G39" s="444">
        <f>'[11]ensemble'!G41</f>
        <v>23</v>
      </c>
      <c r="H39" s="444">
        <f>'[11]ensemble'!H41</f>
        <v>25</v>
      </c>
      <c r="I39" s="444">
        <f>'[11]ensemble'!I41</f>
        <v>20</v>
      </c>
      <c r="J39" s="444">
        <f>'[11]ensemble'!J41</f>
        <v>12</v>
      </c>
      <c r="K39" s="444">
        <f>'[11]ensemble'!K41</f>
        <v>105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8" t="s">
        <v>152</v>
      </c>
      <c r="B41" s="8">
        <f>B39+B31+B22</f>
        <v>24</v>
      </c>
      <c r="C41" s="8">
        <f aca="true" t="shared" si="1" ref="C41:K41">C39+C31+C22</f>
        <v>242</v>
      </c>
      <c r="D41" s="8">
        <f t="shared" si="1"/>
        <v>3762</v>
      </c>
      <c r="E41" s="8">
        <f t="shared" si="1"/>
        <v>10836</v>
      </c>
      <c r="F41" s="8">
        <f t="shared" si="1"/>
        <v>12983</v>
      </c>
      <c r="G41" s="8">
        <f t="shared" si="1"/>
        <v>16377</v>
      </c>
      <c r="H41" s="8">
        <f t="shared" si="1"/>
        <v>10099</v>
      </c>
      <c r="I41" s="8">
        <f t="shared" si="1"/>
        <v>4941</v>
      </c>
      <c r="J41" s="8">
        <f t="shared" si="1"/>
        <v>2304</v>
      </c>
      <c r="K41" s="8">
        <f t="shared" si="1"/>
        <v>61568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3" t="s">
        <v>212</v>
      </c>
      <c r="B42" s="3">
        <f>'[11]ensemble'!B44</f>
        <v>0</v>
      </c>
      <c r="C42" s="3">
        <f>'[11]ensemble'!C44</f>
        <v>0</v>
      </c>
      <c r="D42" s="3">
        <f>'[11]ensemble'!D44</f>
        <v>0</v>
      </c>
      <c r="E42" s="3">
        <f>'[11]ensemble'!E44</f>
        <v>0</v>
      </c>
      <c r="F42" s="3">
        <f>'[11]ensemble'!F44</f>
        <v>0</v>
      </c>
      <c r="G42" s="3">
        <f>'[11]ensemble'!G44</f>
        <v>0</v>
      </c>
      <c r="H42" s="3">
        <f>'[11]ensemble'!H44</f>
        <v>0</v>
      </c>
      <c r="I42" s="3">
        <f>'[11]ensemble'!I44</f>
        <v>0</v>
      </c>
      <c r="J42" s="3">
        <f>'[11]ensemble'!J44</f>
        <v>0</v>
      </c>
      <c r="K42" s="3">
        <f>'[11]ensemble'!K44</f>
        <v>0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18" t="s">
        <v>153</v>
      </c>
      <c r="B43" s="22">
        <f>B41+B10</f>
        <v>61</v>
      </c>
      <c r="C43" s="22">
        <f>C41+C10</f>
        <v>640</v>
      </c>
      <c r="D43" s="22">
        <f>D41+D10</f>
        <v>5446</v>
      </c>
      <c r="E43" s="22">
        <f aca="true" t="shared" si="2" ref="E43:J43">E41+E10</f>
        <v>13610</v>
      </c>
      <c r="F43" s="22">
        <f t="shared" si="2"/>
        <v>16099</v>
      </c>
      <c r="G43" s="22">
        <f t="shared" si="2"/>
        <v>20658</v>
      </c>
      <c r="H43" s="22">
        <f t="shared" si="2"/>
        <v>12745</v>
      </c>
      <c r="I43" s="22">
        <f t="shared" si="2"/>
        <v>6203</v>
      </c>
      <c r="J43" s="22">
        <f t="shared" si="2"/>
        <v>2901</v>
      </c>
      <c r="K43" s="22">
        <f>K41+K10+K42</f>
        <v>78363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90" r:id="rId1"/>
  <headerFooter alignWithMargins="0">
    <oddFooter>&amp;C&amp;14page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9">
      <selection activeCell="K34" sqref="K34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216</v>
      </c>
      <c r="B1" s="1"/>
      <c r="C1" s="1"/>
      <c r="D1" s="1"/>
      <c r="E1" s="71" t="str">
        <f>couverture!A34</f>
        <v>Situation au 1er octobre 2013</v>
      </c>
      <c r="F1" s="1"/>
      <c r="G1" s="1"/>
      <c r="H1" s="1"/>
      <c r="I1" s="1"/>
      <c r="J1" s="1"/>
      <c r="K1" s="1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171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155</v>
      </c>
      <c r="B3" s="452" t="s">
        <v>120</v>
      </c>
      <c r="C3" s="453" t="s">
        <v>121</v>
      </c>
      <c r="D3" s="453" t="s">
        <v>122</v>
      </c>
      <c r="E3" s="453" t="s">
        <v>123</v>
      </c>
      <c r="F3" s="453" t="s">
        <v>124</v>
      </c>
      <c r="G3" s="453" t="s">
        <v>125</v>
      </c>
      <c r="H3" s="453" t="s">
        <v>126</v>
      </c>
      <c r="I3" s="453" t="s">
        <v>127</v>
      </c>
      <c r="J3" s="452" t="s">
        <v>128</v>
      </c>
      <c r="K3" s="453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156</v>
      </c>
      <c r="B4" s="445">
        <f>'[11]ensemble'!N7</f>
        <v>1</v>
      </c>
      <c r="C4" s="445">
        <f>'[11]ensemble'!O7</f>
        <v>27</v>
      </c>
      <c r="D4" s="445">
        <f>'[11]ensemble'!P7</f>
        <v>483</v>
      </c>
      <c r="E4" s="445">
        <f>'[11]ensemble'!Q7</f>
        <v>1590</v>
      </c>
      <c r="F4" s="445">
        <f>'[11]ensemble'!R7</f>
        <v>2253</v>
      </c>
      <c r="G4" s="445">
        <f>'[11]ensemble'!S7</f>
        <v>2825</v>
      </c>
      <c r="H4" s="445">
        <f>'[11]ensemble'!T7</f>
        <v>1065</v>
      </c>
      <c r="I4" s="445">
        <f>'[11]ensemble'!U7</f>
        <v>344</v>
      </c>
      <c r="J4" s="445">
        <f>'[11]ensemble'!V7</f>
        <v>115</v>
      </c>
      <c r="K4" s="454">
        <f>'[11]ensemble'!W7</f>
        <v>8703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157</v>
      </c>
      <c r="B5" s="446">
        <f>'[11]ensemble'!N8</f>
        <v>0</v>
      </c>
      <c r="C5" s="446">
        <f>'[11]ensemble'!O8</f>
        <v>0</v>
      </c>
      <c r="D5" s="446">
        <f>'[11]ensemble'!P8</f>
        <v>0</v>
      </c>
      <c r="E5" s="446">
        <f>'[11]ensemble'!Q8</f>
        <v>0</v>
      </c>
      <c r="F5" s="446">
        <f>'[11]ensemble'!R8</f>
        <v>0</v>
      </c>
      <c r="G5" s="446">
        <f>'[11]ensemble'!S8</f>
        <v>0</v>
      </c>
      <c r="H5" s="446">
        <f>'[11]ensemble'!T8</f>
        <v>0</v>
      </c>
      <c r="I5" s="446">
        <f>'[11]ensemble'!U8</f>
        <v>0</v>
      </c>
      <c r="J5" s="446">
        <f>'[11]ensemble'!V8</f>
        <v>0</v>
      </c>
      <c r="K5" s="455">
        <f>'[11]ensemble'!W8</f>
        <v>0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158</v>
      </c>
      <c r="B6" s="442">
        <f>'[11]ensemble'!N9</f>
        <v>0</v>
      </c>
      <c r="C6" s="442">
        <f>'[11]ensemble'!O9</f>
        <v>3</v>
      </c>
      <c r="D6" s="442">
        <f>'[11]ensemble'!P9</f>
        <v>2</v>
      </c>
      <c r="E6" s="442">
        <f>'[11]ensemble'!Q9</f>
        <v>19</v>
      </c>
      <c r="F6" s="442">
        <f>'[11]ensemble'!R9</f>
        <v>28</v>
      </c>
      <c r="G6" s="442">
        <f>'[11]ensemble'!S9</f>
        <v>66</v>
      </c>
      <c r="H6" s="442">
        <f>'[11]ensemble'!T9</f>
        <v>89</v>
      </c>
      <c r="I6" s="442">
        <f>'[11]ensemble'!U9</f>
        <v>52</v>
      </c>
      <c r="J6" s="442">
        <f>'[11]ensemble'!V9</f>
        <v>29</v>
      </c>
      <c r="K6" s="456">
        <f>'[11]ensemble'!W9</f>
        <v>288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159</v>
      </c>
      <c r="B7" s="443">
        <f>'[11]ensemble'!N10</f>
        <v>0</v>
      </c>
      <c r="C7" s="443">
        <f>'[11]ensemble'!O10</f>
        <v>3</v>
      </c>
      <c r="D7" s="443">
        <f>'[11]ensemble'!P10</f>
        <v>36</v>
      </c>
      <c r="E7" s="443">
        <f>'[11]ensemble'!Q10</f>
        <v>184</v>
      </c>
      <c r="F7" s="443">
        <f>'[11]ensemble'!R10</f>
        <v>405</v>
      </c>
      <c r="G7" s="443">
        <f>'[11]ensemble'!S10</f>
        <v>858</v>
      </c>
      <c r="H7" s="443">
        <f>'[11]ensemble'!T10</f>
        <v>777</v>
      </c>
      <c r="I7" s="443">
        <f>'[11]ensemble'!U10</f>
        <v>583</v>
      </c>
      <c r="J7" s="443">
        <f>'[11]ensemble'!V10</f>
        <v>331</v>
      </c>
      <c r="K7" s="456">
        <f>'[11]ensemble'!W10</f>
        <v>3177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160</v>
      </c>
      <c r="B8" s="447">
        <f>'[11]ensemble'!N11</f>
        <v>0</v>
      </c>
      <c r="C8" s="447">
        <f>'[11]ensemble'!O11</f>
        <v>6</v>
      </c>
      <c r="D8" s="447">
        <f>'[11]ensemble'!P11</f>
        <v>38</v>
      </c>
      <c r="E8" s="447">
        <f>'[11]ensemble'!Q11</f>
        <v>203</v>
      </c>
      <c r="F8" s="447">
        <f>'[11]ensemble'!R11</f>
        <v>433</v>
      </c>
      <c r="G8" s="447">
        <f>'[11]ensemble'!S11</f>
        <v>924</v>
      </c>
      <c r="H8" s="447">
        <f>'[11]ensemble'!T11</f>
        <v>866</v>
      </c>
      <c r="I8" s="447">
        <f>'[11]ensemble'!U11</f>
        <v>635</v>
      </c>
      <c r="J8" s="447">
        <f>'[11]ensemble'!V11</f>
        <v>360</v>
      </c>
      <c r="K8" s="457">
        <f>'[11]ensemble'!W11</f>
        <v>3465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161</v>
      </c>
      <c r="B9" s="448">
        <f>'[11]ensemble'!N12</f>
        <v>0</v>
      </c>
      <c r="C9" s="448">
        <f>'[11]ensemble'!O12</f>
        <v>0</v>
      </c>
      <c r="D9" s="448">
        <f>'[11]ensemble'!P12</f>
        <v>0</v>
      </c>
      <c r="E9" s="448">
        <f>'[11]ensemble'!Q12</f>
        <v>0</v>
      </c>
      <c r="F9" s="448">
        <f>'[11]ensemble'!R12</f>
        <v>0</v>
      </c>
      <c r="G9" s="448">
        <f>'[11]ensemble'!S12</f>
        <v>0</v>
      </c>
      <c r="H9" s="448">
        <f>'[11]ensemble'!T12</f>
        <v>0</v>
      </c>
      <c r="I9" s="448">
        <f>'[11]ensemble'!U12</f>
        <v>0</v>
      </c>
      <c r="J9" s="448">
        <f>'[11]ensemble'!V12</f>
        <v>0</v>
      </c>
      <c r="K9" s="455">
        <f>'[11]ensemble'!W12</f>
        <v>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158</v>
      </c>
      <c r="B10" s="442">
        <f>'[11]ensemble'!N13</f>
        <v>0</v>
      </c>
      <c r="C10" s="442">
        <f>'[11]ensemble'!O13</f>
        <v>1</v>
      </c>
      <c r="D10" s="442">
        <f>'[11]ensemble'!P13</f>
        <v>32</v>
      </c>
      <c r="E10" s="442">
        <f>'[11]ensemble'!Q13</f>
        <v>79</v>
      </c>
      <c r="F10" s="442">
        <f>'[11]ensemble'!R13</f>
        <v>109</v>
      </c>
      <c r="G10" s="442">
        <f>'[11]ensemble'!S13</f>
        <v>192</v>
      </c>
      <c r="H10" s="442">
        <f>'[11]ensemble'!T13</f>
        <v>100</v>
      </c>
      <c r="I10" s="442">
        <f>'[11]ensemble'!U13</f>
        <v>34</v>
      </c>
      <c r="J10" s="442">
        <f>'[11]ensemble'!V13</f>
        <v>12</v>
      </c>
      <c r="K10" s="458">
        <f>'[11]ensemble'!W13</f>
        <v>559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159</v>
      </c>
      <c r="B11" s="443">
        <f>'[11]ensemble'!N14</f>
        <v>4</v>
      </c>
      <c r="C11" s="443">
        <f>'[11]ensemble'!O14</f>
        <v>63</v>
      </c>
      <c r="D11" s="443">
        <f>'[11]ensemble'!P14</f>
        <v>1267</v>
      </c>
      <c r="E11" s="443">
        <f>'[11]ensemble'!Q14</f>
        <v>3926</v>
      </c>
      <c r="F11" s="443">
        <f>'[11]ensemble'!R14</f>
        <v>4119</v>
      </c>
      <c r="G11" s="443">
        <f>'[11]ensemble'!S14</f>
        <v>4345</v>
      </c>
      <c r="H11" s="443">
        <f>'[11]ensemble'!T14</f>
        <v>2104</v>
      </c>
      <c r="I11" s="443">
        <f>'[11]ensemble'!U14</f>
        <v>689</v>
      </c>
      <c r="J11" s="443">
        <f>'[11]ensemble'!V14</f>
        <v>140</v>
      </c>
      <c r="K11" s="458">
        <f>'[11]ensemble'!W14</f>
        <v>16657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160</v>
      </c>
      <c r="B12" s="447">
        <f>'[11]ensemble'!N15</f>
        <v>4</v>
      </c>
      <c r="C12" s="447">
        <f>'[11]ensemble'!O15</f>
        <v>64</v>
      </c>
      <c r="D12" s="447">
        <f>'[11]ensemble'!P15</f>
        <v>1299</v>
      </c>
      <c r="E12" s="447">
        <f>'[11]ensemble'!Q15</f>
        <v>4005</v>
      </c>
      <c r="F12" s="447">
        <f>'[11]ensemble'!R15</f>
        <v>4228</v>
      </c>
      <c r="G12" s="447">
        <f>'[11]ensemble'!S15</f>
        <v>4537</v>
      </c>
      <c r="H12" s="447">
        <f>'[11]ensemble'!T15</f>
        <v>2204</v>
      </c>
      <c r="I12" s="447">
        <f>'[11]ensemble'!U15</f>
        <v>723</v>
      </c>
      <c r="J12" s="447">
        <f>'[11]ensemble'!V15</f>
        <v>152</v>
      </c>
      <c r="K12" s="457">
        <f>'[11]ensemble'!W15</f>
        <v>17216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162</v>
      </c>
      <c r="B13" s="448">
        <f>'[11]ensemble'!N16</f>
        <v>0</v>
      </c>
      <c r="C13" s="448">
        <f>'[11]ensemble'!O16</f>
        <v>0</v>
      </c>
      <c r="D13" s="448">
        <f>'[11]ensemble'!P16</f>
        <v>0</v>
      </c>
      <c r="E13" s="448">
        <f>'[11]ensemble'!Q16</f>
        <v>0</v>
      </c>
      <c r="F13" s="448">
        <f>'[11]ensemble'!R16</f>
        <v>0</v>
      </c>
      <c r="G13" s="448">
        <f>'[11]ensemble'!S16</f>
        <v>0</v>
      </c>
      <c r="H13" s="448">
        <f>'[11]ensemble'!T16</f>
        <v>0</v>
      </c>
      <c r="I13" s="448">
        <f>'[11]ensemble'!U16</f>
        <v>0</v>
      </c>
      <c r="J13" s="448">
        <f>'[11]ensemble'!V16</f>
        <v>0</v>
      </c>
      <c r="K13" s="459">
        <f>'[11]ensemble'!W16</f>
        <v>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158</v>
      </c>
      <c r="B14" s="442">
        <f>'[11]ensemble'!N17</f>
        <v>2</v>
      </c>
      <c r="C14" s="442">
        <f>'[11]ensemble'!O17</f>
        <v>9</v>
      </c>
      <c r="D14" s="442">
        <f>'[11]ensemble'!P17</f>
        <v>78</v>
      </c>
      <c r="E14" s="442">
        <f>'[11]ensemble'!Q17</f>
        <v>236</v>
      </c>
      <c r="F14" s="442">
        <f>'[11]ensemble'!R17</f>
        <v>283</v>
      </c>
      <c r="G14" s="442">
        <f>'[11]ensemble'!S17</f>
        <v>693</v>
      </c>
      <c r="H14" s="442">
        <f>'[11]ensemble'!T17</f>
        <v>1225</v>
      </c>
      <c r="I14" s="442">
        <f>'[11]ensemble'!U17</f>
        <v>1141</v>
      </c>
      <c r="J14" s="442">
        <f>'[11]ensemble'!V17</f>
        <v>894</v>
      </c>
      <c r="K14" s="458">
        <f>'[11]ensemble'!W17</f>
        <v>4561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159</v>
      </c>
      <c r="B15" s="443">
        <f>'[11]ensemble'!N18</f>
        <v>0</v>
      </c>
      <c r="C15" s="443">
        <f>'[11]ensemble'!O18</f>
        <v>4</v>
      </c>
      <c r="D15" s="443">
        <f>'[11]ensemble'!P18</f>
        <v>75</v>
      </c>
      <c r="E15" s="443">
        <f>'[11]ensemble'!Q18</f>
        <v>298</v>
      </c>
      <c r="F15" s="443">
        <f>'[11]ensemble'!R18</f>
        <v>535</v>
      </c>
      <c r="G15" s="443">
        <f>'[11]ensemble'!S18</f>
        <v>1027</v>
      </c>
      <c r="H15" s="443">
        <f>'[11]ensemble'!T18</f>
        <v>649</v>
      </c>
      <c r="I15" s="443">
        <f>'[11]ensemble'!U18</f>
        <v>352</v>
      </c>
      <c r="J15" s="443">
        <f>'[11]ensemble'!V18</f>
        <v>165</v>
      </c>
      <c r="K15" s="456">
        <f>'[11]ensemble'!W18</f>
        <v>3105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160</v>
      </c>
      <c r="B16" s="447">
        <f>'[11]ensemble'!N19</f>
        <v>2</v>
      </c>
      <c r="C16" s="447">
        <f>'[11]ensemble'!O19</f>
        <v>13</v>
      </c>
      <c r="D16" s="447">
        <f>'[11]ensemble'!P19</f>
        <v>153</v>
      </c>
      <c r="E16" s="447">
        <f>'[11]ensemble'!Q19</f>
        <v>534</v>
      </c>
      <c r="F16" s="447">
        <f>'[11]ensemble'!R19</f>
        <v>818</v>
      </c>
      <c r="G16" s="447">
        <f>'[11]ensemble'!S19</f>
        <v>1720</v>
      </c>
      <c r="H16" s="447">
        <f>'[11]ensemble'!T19</f>
        <v>1874</v>
      </c>
      <c r="I16" s="447">
        <f>'[11]ensemble'!U19</f>
        <v>1493</v>
      </c>
      <c r="J16" s="447">
        <f>'[11]ensemble'!V19</f>
        <v>1059</v>
      </c>
      <c r="K16" s="457">
        <f>'[11]ensemble'!W19</f>
        <v>7666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163</v>
      </c>
      <c r="B17" s="449">
        <f>'[11]ensemble'!N20</f>
        <v>0</v>
      </c>
      <c r="C17" s="449">
        <f>'[11]ensemble'!O20</f>
        <v>0</v>
      </c>
      <c r="D17" s="449">
        <f>'[11]ensemble'!P20</f>
        <v>3</v>
      </c>
      <c r="E17" s="449">
        <f>'[11]ensemble'!Q20</f>
        <v>7</v>
      </c>
      <c r="F17" s="449">
        <f>'[11]ensemble'!R20</f>
        <v>19</v>
      </c>
      <c r="G17" s="449">
        <f>'[11]ensemble'!S20</f>
        <v>38</v>
      </c>
      <c r="H17" s="449">
        <f>'[11]ensemble'!T20</f>
        <v>25</v>
      </c>
      <c r="I17" s="449">
        <f>'[11]ensemble'!U20</f>
        <v>7</v>
      </c>
      <c r="J17" s="449">
        <f>'[11]ensemble'!V20</f>
        <v>0</v>
      </c>
      <c r="K17" s="457">
        <f>'[11]ensemble'!W20</f>
        <v>99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107</v>
      </c>
      <c r="B18" s="446">
        <f>'[11]ensemble'!N21</f>
        <v>0</v>
      </c>
      <c r="C18" s="446">
        <f>'[11]ensemble'!O21</f>
        <v>0</v>
      </c>
      <c r="D18" s="446">
        <f>'[11]ensemble'!P21</f>
        <v>0</v>
      </c>
      <c r="E18" s="446">
        <f>'[11]ensemble'!Q21</f>
        <v>0</v>
      </c>
      <c r="F18" s="446">
        <f>'[11]ensemble'!R21</f>
        <v>0</v>
      </c>
      <c r="G18" s="446">
        <f>'[11]ensemble'!S21</f>
        <v>0</v>
      </c>
      <c r="H18" s="446">
        <f>'[11]ensemble'!T21</f>
        <v>0</v>
      </c>
      <c r="I18" s="446">
        <f>'[11]ensemble'!U21</f>
        <v>0</v>
      </c>
      <c r="J18" s="446">
        <f>'[11]ensemble'!V21</f>
        <v>0</v>
      </c>
      <c r="K18" s="455">
        <f>'[11]ensemble'!W21</f>
        <v>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164</v>
      </c>
      <c r="B19" s="442">
        <f>'[11]ensemble'!N22</f>
        <v>0</v>
      </c>
      <c r="C19" s="442">
        <f>'[11]ensemble'!O22</f>
        <v>0</v>
      </c>
      <c r="D19" s="442">
        <f>'[11]ensemble'!P22</f>
        <v>6</v>
      </c>
      <c r="E19" s="442">
        <f>'[11]ensemble'!Q22</f>
        <v>25</v>
      </c>
      <c r="F19" s="442">
        <f>'[11]ensemble'!R22</f>
        <v>50</v>
      </c>
      <c r="G19" s="442">
        <f>'[11]ensemble'!S22</f>
        <v>40</v>
      </c>
      <c r="H19" s="442">
        <f>'[11]ensemble'!T22</f>
        <v>62</v>
      </c>
      <c r="I19" s="442">
        <f>'[11]ensemble'!U22</f>
        <v>43</v>
      </c>
      <c r="J19" s="442">
        <f>'[11]ensemble'!V22</f>
        <v>20</v>
      </c>
      <c r="K19" s="458">
        <f>'[11]ensemble'!W22</f>
        <v>246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165</v>
      </c>
      <c r="B20" s="443">
        <f>'[11]ensemble'!N23</f>
        <v>0</v>
      </c>
      <c r="C20" s="443">
        <f>'[11]ensemble'!O23</f>
        <v>0</v>
      </c>
      <c r="D20" s="443">
        <f>'[11]ensemble'!P23</f>
        <v>39</v>
      </c>
      <c r="E20" s="443">
        <f>'[11]ensemble'!Q23</f>
        <v>171</v>
      </c>
      <c r="F20" s="443">
        <f>'[11]ensemble'!R23</f>
        <v>329</v>
      </c>
      <c r="G20" s="443">
        <f>'[11]ensemble'!S23</f>
        <v>502</v>
      </c>
      <c r="H20" s="443">
        <f>'[11]ensemble'!T23</f>
        <v>361</v>
      </c>
      <c r="I20" s="443">
        <f>'[11]ensemble'!U23</f>
        <v>185</v>
      </c>
      <c r="J20" s="443">
        <f>'[11]ensemble'!V23</f>
        <v>49</v>
      </c>
      <c r="K20" s="456">
        <f>'[11]ensemble'!W23</f>
        <v>1636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166</v>
      </c>
      <c r="B21" s="443">
        <f>'[11]ensemble'!N24</f>
        <v>0</v>
      </c>
      <c r="C21" s="443">
        <f>'[11]ensemble'!O24</f>
        <v>9</v>
      </c>
      <c r="D21" s="443">
        <f>'[11]ensemble'!P24</f>
        <v>95</v>
      </c>
      <c r="E21" s="443">
        <f>'[11]ensemble'!Q24</f>
        <v>235</v>
      </c>
      <c r="F21" s="443">
        <f>'[11]ensemble'!R24</f>
        <v>285</v>
      </c>
      <c r="G21" s="443">
        <f>'[11]ensemble'!S24</f>
        <v>390</v>
      </c>
      <c r="H21" s="443">
        <f>'[11]ensemble'!T24</f>
        <v>292</v>
      </c>
      <c r="I21" s="443">
        <f>'[11]ensemble'!U24</f>
        <v>123</v>
      </c>
      <c r="J21" s="443">
        <f>'[11]ensemble'!V24</f>
        <v>62</v>
      </c>
      <c r="K21" s="456">
        <f>'[11]ensemble'!W24</f>
        <v>1491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160</v>
      </c>
      <c r="B22" s="447">
        <f>'[11]ensemble'!N25</f>
        <v>0</v>
      </c>
      <c r="C22" s="447">
        <f>'[11]ensemble'!O25</f>
        <v>9</v>
      </c>
      <c r="D22" s="447">
        <f>'[11]ensemble'!P25</f>
        <v>140</v>
      </c>
      <c r="E22" s="447">
        <f>'[11]ensemble'!Q25</f>
        <v>431</v>
      </c>
      <c r="F22" s="447">
        <f>'[11]ensemble'!R25</f>
        <v>664</v>
      </c>
      <c r="G22" s="447">
        <f>'[11]ensemble'!S25</f>
        <v>932</v>
      </c>
      <c r="H22" s="447">
        <f>'[11]ensemble'!T25</f>
        <v>715</v>
      </c>
      <c r="I22" s="447">
        <f>'[11]ensemble'!U25</f>
        <v>351</v>
      </c>
      <c r="J22" s="447">
        <f>'[11]ensemble'!V25</f>
        <v>131</v>
      </c>
      <c r="K22" s="457">
        <f>'[11]ensemble'!W25</f>
        <v>3373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108</v>
      </c>
      <c r="B23" s="449">
        <f>'[11]ensemble'!N26</f>
        <v>1</v>
      </c>
      <c r="C23" s="449">
        <f>'[11]ensemble'!O26</f>
        <v>30</v>
      </c>
      <c r="D23" s="449">
        <f>'[11]ensemble'!P26</f>
        <v>597</v>
      </c>
      <c r="E23" s="449">
        <f>'[11]ensemble'!Q26</f>
        <v>1503</v>
      </c>
      <c r="F23" s="449">
        <f>'[11]ensemble'!R26</f>
        <v>1684</v>
      </c>
      <c r="G23" s="449">
        <f>'[11]ensemble'!S26</f>
        <v>1443</v>
      </c>
      <c r="H23" s="449">
        <f>'[11]ensemble'!T26</f>
        <v>805</v>
      </c>
      <c r="I23" s="449">
        <f>'[11]ensemble'!U26</f>
        <v>249</v>
      </c>
      <c r="J23" s="449">
        <f>'[11]ensemble'!V26</f>
        <v>65</v>
      </c>
      <c r="K23" s="457">
        <f>'[11]ensemble'!W26</f>
        <v>6377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167</v>
      </c>
      <c r="B24" s="450">
        <f>'[11]ensemble'!N27</f>
        <v>1</v>
      </c>
      <c r="C24" s="450">
        <f>'[11]ensemble'!O27</f>
        <v>12</v>
      </c>
      <c r="D24" s="450">
        <f>'[11]ensemble'!P27</f>
        <v>247</v>
      </c>
      <c r="E24" s="450">
        <f>'[11]ensemble'!Q27</f>
        <v>794</v>
      </c>
      <c r="F24" s="450">
        <f>'[11]ensemble'!R27</f>
        <v>940</v>
      </c>
      <c r="G24" s="450">
        <f>'[11]ensemble'!S27</f>
        <v>1316</v>
      </c>
      <c r="H24" s="450">
        <f>'[11]ensemble'!T27</f>
        <v>775</v>
      </c>
      <c r="I24" s="450">
        <f>'[11]ensemble'!U27</f>
        <v>389</v>
      </c>
      <c r="J24" s="450">
        <f>'[11]ensemble'!V27</f>
        <v>166</v>
      </c>
      <c r="K24" s="460">
        <f>'[11]ensemble'!W27</f>
        <v>4640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168</v>
      </c>
      <c r="B25" s="443">
        <f>'[11]ensemble'!N28</f>
        <v>0</v>
      </c>
      <c r="C25" s="443">
        <f>'[11]ensemble'!O28</f>
        <v>0</v>
      </c>
      <c r="D25" s="443">
        <f>'[11]ensemble'!P28</f>
        <v>12</v>
      </c>
      <c r="E25" s="443">
        <f>'[11]ensemble'!Q28</f>
        <v>36</v>
      </c>
      <c r="F25" s="443">
        <f>'[11]ensemble'!R28</f>
        <v>64</v>
      </c>
      <c r="G25" s="443">
        <f>'[11]ensemble'!S28</f>
        <v>100</v>
      </c>
      <c r="H25" s="443">
        <f>'[11]ensemble'!T28</f>
        <v>74</v>
      </c>
      <c r="I25" s="443">
        <f>'[11]ensemble'!U28</f>
        <v>32</v>
      </c>
      <c r="J25" s="443">
        <f>'[11]ensemble'!V28</f>
        <v>11</v>
      </c>
      <c r="K25" s="456">
        <f>'[11]ensemble'!W28</f>
        <v>329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160</v>
      </c>
      <c r="B26" s="447">
        <f>'[11]ensemble'!N29</f>
        <v>1</v>
      </c>
      <c r="C26" s="447">
        <f>'[11]ensemble'!O29</f>
        <v>12</v>
      </c>
      <c r="D26" s="447">
        <f>'[11]ensemble'!P29</f>
        <v>259</v>
      </c>
      <c r="E26" s="447">
        <f>'[11]ensemble'!Q29</f>
        <v>830</v>
      </c>
      <c r="F26" s="447">
        <f>'[11]ensemble'!R29</f>
        <v>1004</v>
      </c>
      <c r="G26" s="447">
        <f>'[11]ensemble'!S29</f>
        <v>1416</v>
      </c>
      <c r="H26" s="447">
        <f>'[11]ensemble'!T29</f>
        <v>849</v>
      </c>
      <c r="I26" s="447">
        <f>'[11]ensemble'!U29</f>
        <v>421</v>
      </c>
      <c r="J26" s="447">
        <f>'[11]ensemble'!V29</f>
        <v>177</v>
      </c>
      <c r="K26" s="457">
        <f>'[11]ensemble'!W29</f>
        <v>4969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110</v>
      </c>
      <c r="B27" s="449">
        <f>'[11]ensemble'!N30</f>
        <v>14</v>
      </c>
      <c r="C27" s="449">
        <f>'[11]ensemble'!O30</f>
        <v>69</v>
      </c>
      <c r="D27" s="449">
        <f>'[11]ensemble'!P30</f>
        <v>631</v>
      </c>
      <c r="E27" s="449">
        <f>'[11]ensemble'!Q30</f>
        <v>1214</v>
      </c>
      <c r="F27" s="449">
        <f>'[11]ensemble'!R30</f>
        <v>1132</v>
      </c>
      <c r="G27" s="449">
        <f>'[11]ensemble'!S30</f>
        <v>1279</v>
      </c>
      <c r="H27" s="449">
        <f>'[11]ensemble'!T30</f>
        <v>725</v>
      </c>
      <c r="I27" s="449">
        <f>'[11]ensemble'!U30</f>
        <v>237</v>
      </c>
      <c r="J27" s="449">
        <f>'[11]ensemble'!V30</f>
        <v>58</v>
      </c>
      <c r="K27" s="457">
        <f>'[11]ensemble'!W30</f>
        <v>5359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169</v>
      </c>
      <c r="B28" s="446">
        <f>'[11]ensemble'!N31</f>
        <v>0</v>
      </c>
      <c r="C28" s="446">
        <f>'[11]ensemble'!O31</f>
        <v>0</v>
      </c>
      <c r="D28" s="446">
        <f>'[11]ensemble'!P31</f>
        <v>0</v>
      </c>
      <c r="E28" s="446">
        <f>'[11]ensemble'!Q31</f>
        <v>0</v>
      </c>
      <c r="F28" s="446">
        <f>'[11]ensemble'!R31</f>
        <v>0</v>
      </c>
      <c r="G28" s="446">
        <f>'[11]ensemble'!S31</f>
        <v>0</v>
      </c>
      <c r="H28" s="446">
        <f>'[11]ensemble'!T31</f>
        <v>0</v>
      </c>
      <c r="I28" s="446">
        <f>'[11]ensemble'!U31</f>
        <v>0</v>
      </c>
      <c r="J28" s="446">
        <f>'[11]ensemble'!V31</f>
        <v>0</v>
      </c>
      <c r="K28" s="455">
        <f>'[11]ensemble'!W31</f>
        <v>0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106</v>
      </c>
      <c r="B29" s="442">
        <f>'[11]ensemble'!N32</f>
        <v>0</v>
      </c>
      <c r="C29" s="442">
        <f>'[11]ensemble'!O32</f>
        <v>4</v>
      </c>
      <c r="D29" s="442">
        <f>'[11]ensemble'!P32</f>
        <v>32</v>
      </c>
      <c r="E29" s="442">
        <f>'[11]ensemble'!Q32</f>
        <v>48</v>
      </c>
      <c r="F29" s="442">
        <f>'[11]ensemble'!R32</f>
        <v>77</v>
      </c>
      <c r="G29" s="442">
        <f>'[11]ensemble'!S32</f>
        <v>105</v>
      </c>
      <c r="H29" s="442">
        <f>'[11]ensemble'!T32</f>
        <v>53</v>
      </c>
      <c r="I29" s="442">
        <f>'[11]ensemble'!U32</f>
        <v>21</v>
      </c>
      <c r="J29" s="442">
        <f>'[11]ensemble'!V32</f>
        <v>5</v>
      </c>
      <c r="K29" s="461">
        <f>'[11]ensemble'!W32</f>
        <v>345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211</v>
      </c>
      <c r="B30" s="443">
        <f>'[11]ensemble'!N33</f>
        <v>0</v>
      </c>
      <c r="C30" s="443">
        <f>'[11]ensemble'!O33</f>
        <v>0</v>
      </c>
      <c r="D30" s="443">
        <f>'[11]ensemble'!P33</f>
        <v>3</v>
      </c>
      <c r="E30" s="443">
        <f>'[11]ensemble'!Q33</f>
        <v>14</v>
      </c>
      <c r="F30" s="443">
        <f>'[11]ensemble'!R33</f>
        <v>13</v>
      </c>
      <c r="G30" s="443">
        <f>'[11]ensemble'!S33</f>
        <v>9</v>
      </c>
      <c r="H30" s="443">
        <f>'[11]ensemble'!T33</f>
        <v>9</v>
      </c>
      <c r="I30" s="443">
        <f>'[11]ensemble'!U33</f>
        <v>5</v>
      </c>
      <c r="J30" s="443">
        <f>'[11]ensemble'!V33</f>
        <v>0</v>
      </c>
      <c r="K30" s="462">
        <f>'[11]ensemble'!W33</f>
        <v>53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170</v>
      </c>
      <c r="B31" s="443">
        <f>'[11]ensemble'!N34</f>
        <v>1</v>
      </c>
      <c r="C31" s="443">
        <f>'[11]ensemble'!O34</f>
        <v>8</v>
      </c>
      <c r="D31" s="443">
        <f>'[11]ensemble'!P34</f>
        <v>124</v>
      </c>
      <c r="E31" s="443">
        <f>'[11]ensemble'!Q34</f>
        <v>457</v>
      </c>
      <c r="F31" s="443">
        <f>'[11]ensemble'!R34</f>
        <v>658</v>
      </c>
      <c r="G31" s="443">
        <f>'[11]ensemble'!S34</f>
        <v>1149</v>
      </c>
      <c r="H31" s="443">
        <f>'[11]ensemble'!T34</f>
        <v>909</v>
      </c>
      <c r="I31" s="443">
        <f>'[11]ensemble'!U34</f>
        <v>455</v>
      </c>
      <c r="J31" s="443">
        <f>'[11]ensemble'!V34</f>
        <v>182</v>
      </c>
      <c r="K31" s="462">
        <f>'[11]ensemble'!W34</f>
        <v>3943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160</v>
      </c>
      <c r="B32" s="451">
        <f>'[11]ensemble'!N35</f>
        <v>1</v>
      </c>
      <c r="C32" s="451">
        <f>'[11]ensemble'!O35</f>
        <v>12</v>
      </c>
      <c r="D32" s="451">
        <f>'[11]ensemble'!P35</f>
        <v>159</v>
      </c>
      <c r="E32" s="451">
        <f>'[11]ensemble'!Q35</f>
        <v>519</v>
      </c>
      <c r="F32" s="451">
        <f>'[11]ensemble'!R35</f>
        <v>748</v>
      </c>
      <c r="G32" s="451">
        <f>'[11]ensemble'!S35</f>
        <v>1263</v>
      </c>
      <c r="H32" s="451">
        <f>'[11]ensemble'!T35</f>
        <v>971</v>
      </c>
      <c r="I32" s="451">
        <f>'[11]ensemble'!U35</f>
        <v>481</v>
      </c>
      <c r="J32" s="451">
        <f>'[11]ensemble'!V35</f>
        <v>187</v>
      </c>
      <c r="K32" s="463">
        <f>'[11]ensemble'!W35</f>
        <v>4341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153</v>
      </c>
      <c r="B33" s="464">
        <f>'[11]ensemble'!N36</f>
        <v>24</v>
      </c>
      <c r="C33" s="464">
        <f>'[11]ensemble'!O36</f>
        <v>242</v>
      </c>
      <c r="D33" s="464">
        <f>'[11]ensemble'!P36</f>
        <v>3762</v>
      </c>
      <c r="E33" s="464">
        <f>'[11]ensemble'!Q36</f>
        <v>10836</v>
      </c>
      <c r="F33" s="464">
        <f>'[11]ensemble'!R36</f>
        <v>12983</v>
      </c>
      <c r="G33" s="464">
        <f>'[11]ensemble'!S36</f>
        <v>16377</v>
      </c>
      <c r="H33" s="464">
        <f>'[11]ensemble'!T36</f>
        <v>10099</v>
      </c>
      <c r="I33" s="464">
        <f>'[11]ensemble'!U36</f>
        <v>4941</v>
      </c>
      <c r="J33" s="464">
        <f>'[11]ensemble'!V36</f>
        <v>2304</v>
      </c>
      <c r="K33" s="464">
        <f>'[11]ensemble'!W36</f>
        <v>61568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100" zoomScalePageLayoutView="0" workbookViewId="0" topLeftCell="A19">
      <selection activeCell="K43" sqref="K43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12" width="6.625" style="65" customWidth="1"/>
    <col min="13" max="21" width="6.375" style="65" customWidth="1"/>
    <col min="22" max="22" width="0.875" style="65" customWidth="1"/>
    <col min="23" max="24" width="11.00390625" style="64" customWidth="1"/>
    <col min="25" max="16384" width="11.00390625" style="65" customWidth="1"/>
  </cols>
  <sheetData>
    <row r="1" spans="1:22" ht="15.75">
      <c r="A1" s="71" t="s">
        <v>154</v>
      </c>
      <c r="B1" s="71" t="s">
        <v>173</v>
      </c>
      <c r="C1" s="1"/>
      <c r="D1" s="1"/>
      <c r="E1" s="1"/>
      <c r="F1" s="71" t="str">
        <f>couverture!A34</f>
        <v>Situation au 1er octobre 2013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 t="s">
        <v>217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2.5">
      <c r="A3" s="19" t="s">
        <v>119</v>
      </c>
      <c r="B3" s="11" t="s">
        <v>120</v>
      </c>
      <c r="C3" s="10" t="s">
        <v>121</v>
      </c>
      <c r="D3" s="10" t="s">
        <v>122</v>
      </c>
      <c r="E3" s="10" t="s">
        <v>123</v>
      </c>
      <c r="F3" s="10" t="s">
        <v>124</v>
      </c>
      <c r="G3" s="10" t="s">
        <v>125</v>
      </c>
      <c r="H3" s="10" t="s">
        <v>126</v>
      </c>
      <c r="I3" s="10" t="s">
        <v>127</v>
      </c>
      <c r="J3" s="11" t="s">
        <v>128</v>
      </c>
      <c r="K3" s="10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3" t="s">
        <v>130</v>
      </c>
      <c r="B4" s="3"/>
      <c r="C4" s="3"/>
      <c r="D4" s="3"/>
      <c r="E4" s="3"/>
      <c r="F4" s="3"/>
      <c r="G4" s="3"/>
      <c r="H4" s="3"/>
      <c r="I4" s="3"/>
      <c r="J4" s="3"/>
      <c r="K4" s="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14" t="s">
        <v>131</v>
      </c>
      <c r="B5" s="442">
        <f>'[11]femmes'!B8</f>
        <v>0</v>
      </c>
      <c r="C5" s="442">
        <f>'[11]femmes'!C8</f>
        <v>10</v>
      </c>
      <c r="D5" s="442">
        <f>'[11]femmes'!D8</f>
        <v>33</v>
      </c>
      <c r="E5" s="442">
        <f>'[11]femmes'!E8</f>
        <v>76</v>
      </c>
      <c r="F5" s="442">
        <f>'[11]femmes'!F8</f>
        <v>87</v>
      </c>
      <c r="G5" s="442">
        <f>'[11]femmes'!G8</f>
        <v>140</v>
      </c>
      <c r="H5" s="442">
        <f>'[11]femmes'!H8</f>
        <v>96</v>
      </c>
      <c r="I5" s="442">
        <f>'[11]femmes'!I8</f>
        <v>43</v>
      </c>
      <c r="J5" s="442">
        <f>'[11]femmes'!J8</f>
        <v>10</v>
      </c>
      <c r="K5" s="4">
        <f>'[11]femmes'!K8</f>
        <v>495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132</v>
      </c>
      <c r="B6" s="442">
        <f>'[11]femmes'!B9</f>
        <v>0</v>
      </c>
      <c r="C6" s="442">
        <f>'[11]femmes'!C9</f>
        <v>0</v>
      </c>
      <c r="D6" s="442">
        <f>'[11]femmes'!D9</f>
        <v>1</v>
      </c>
      <c r="E6" s="442">
        <f>'[11]femmes'!E9</f>
        <v>10</v>
      </c>
      <c r="F6" s="442">
        <f>'[11]femmes'!F9</f>
        <v>13</v>
      </c>
      <c r="G6" s="442">
        <f>'[11]femmes'!G9</f>
        <v>16</v>
      </c>
      <c r="H6" s="442">
        <f>'[11]femmes'!H9</f>
        <v>12</v>
      </c>
      <c r="I6" s="442">
        <f>'[11]femmes'!I9</f>
        <v>10</v>
      </c>
      <c r="J6" s="442">
        <f>'[11]femmes'!J9</f>
        <v>1</v>
      </c>
      <c r="K6" s="4">
        <f>'[11]femmes'!K9</f>
        <v>63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48</v>
      </c>
      <c r="B7" s="442">
        <f>'[11]femmes'!B10</f>
        <v>0</v>
      </c>
      <c r="C7" s="442">
        <f>'[11]femmes'!C10</f>
        <v>0</v>
      </c>
      <c r="D7" s="442">
        <f>'[11]femmes'!D10</f>
        <v>10</v>
      </c>
      <c r="E7" s="442">
        <f>'[11]femmes'!E10</f>
        <v>9</v>
      </c>
      <c r="F7" s="442">
        <f>'[11]femmes'!F10</f>
        <v>14</v>
      </c>
      <c r="G7" s="442">
        <f>'[11]femmes'!G10</f>
        <v>18</v>
      </c>
      <c r="H7" s="442">
        <f>'[11]femmes'!H10</f>
        <v>10</v>
      </c>
      <c r="I7" s="442">
        <f>'[11]femmes'!I10</f>
        <v>1</v>
      </c>
      <c r="J7" s="442">
        <f>'[11]femmes'!J10</f>
        <v>0</v>
      </c>
      <c r="K7" s="4">
        <f>'[11]femmes'!K10</f>
        <v>62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133</v>
      </c>
      <c r="B8" s="442">
        <f>'[11]femmes'!B11</f>
        <v>0</v>
      </c>
      <c r="C8" s="442">
        <f>'[11]femmes'!C11</f>
        <v>2</v>
      </c>
      <c r="D8" s="442">
        <f>'[11]femmes'!D11</f>
        <v>1</v>
      </c>
      <c r="E8" s="442">
        <f>'[11]femmes'!E11</f>
        <v>10</v>
      </c>
      <c r="F8" s="442">
        <f>'[11]femmes'!F11</f>
        <v>9</v>
      </c>
      <c r="G8" s="442">
        <f>'[11]femmes'!G11</f>
        <v>24</v>
      </c>
      <c r="H8" s="442">
        <f>'[11]femmes'!H11</f>
        <v>17</v>
      </c>
      <c r="I8" s="442">
        <f>'[11]femmes'!I11</f>
        <v>11</v>
      </c>
      <c r="J8" s="442">
        <f>'[11]femmes'!J11</f>
        <v>4</v>
      </c>
      <c r="K8" s="4">
        <f>'[11]femmes'!K11</f>
        <v>78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7" t="s">
        <v>134</v>
      </c>
      <c r="B9" s="5">
        <f>'[11]femmes'!B12</f>
        <v>0</v>
      </c>
      <c r="C9" s="5">
        <f>'[11]femmes'!C12</f>
        <v>12</v>
      </c>
      <c r="D9" s="5">
        <f>'[11]femmes'!D12</f>
        <v>45</v>
      </c>
      <c r="E9" s="5">
        <f>'[11]femmes'!E12</f>
        <v>105</v>
      </c>
      <c r="F9" s="5">
        <f>'[11]femmes'!F12</f>
        <v>123</v>
      </c>
      <c r="G9" s="5">
        <f>'[11]femmes'!G12</f>
        <v>198</v>
      </c>
      <c r="H9" s="5">
        <f>'[11]femmes'!H12</f>
        <v>135</v>
      </c>
      <c r="I9" s="5">
        <f>'[11]femmes'!I12</f>
        <v>65</v>
      </c>
      <c r="J9" s="5">
        <f>'[11]femmes'!J12</f>
        <v>15</v>
      </c>
      <c r="K9" s="5">
        <f>'[11]femmes'!K12</f>
        <v>698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3" t="s">
        <v>135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 t="s">
        <v>136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68</v>
      </c>
      <c r="B14" s="4">
        <f>'[11]femmes'!B17</f>
        <v>4</v>
      </c>
      <c r="C14" s="4">
        <f>'[11]femmes'!C17</f>
        <v>9</v>
      </c>
      <c r="D14" s="4">
        <f>'[11]femmes'!D17</f>
        <v>35</v>
      </c>
      <c r="E14" s="4">
        <f>'[11]femmes'!E17</f>
        <v>80</v>
      </c>
      <c r="F14" s="4">
        <f>'[11]femmes'!F17</f>
        <v>83</v>
      </c>
      <c r="G14" s="4">
        <f>'[11]femmes'!G17</f>
        <v>94</v>
      </c>
      <c r="H14" s="4">
        <f>'[11]femmes'!H17</f>
        <v>81</v>
      </c>
      <c r="I14" s="4">
        <f>'[11]femmes'!I17</f>
        <v>33</v>
      </c>
      <c r="J14" s="4">
        <f>'[11]femmes'!J17</f>
        <v>4</v>
      </c>
      <c r="K14" s="4">
        <f>'[11]femmes'!K17</f>
        <v>423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69</v>
      </c>
      <c r="B15" s="4">
        <f>'[11]femmes'!B18</f>
        <v>1</v>
      </c>
      <c r="C15" s="4">
        <f>'[11]femmes'!C18</f>
        <v>3</v>
      </c>
      <c r="D15" s="4">
        <f>'[11]femmes'!D18</f>
        <v>25</v>
      </c>
      <c r="E15" s="4">
        <f>'[11]femmes'!E18</f>
        <v>69</v>
      </c>
      <c r="F15" s="4">
        <f>'[11]femmes'!F18</f>
        <v>93</v>
      </c>
      <c r="G15" s="4">
        <f>'[11]femmes'!G18</f>
        <v>104</v>
      </c>
      <c r="H15" s="4">
        <f>'[11]femmes'!H18</f>
        <v>62</v>
      </c>
      <c r="I15" s="4">
        <f>'[11]femmes'!I18</f>
        <v>28</v>
      </c>
      <c r="J15" s="4">
        <f>'[11]femmes'!J18</f>
        <v>7</v>
      </c>
      <c r="K15" s="4">
        <f>'[11]femmes'!K18</f>
        <v>392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137</v>
      </c>
      <c r="B16" s="4">
        <f>'[11]femmes'!B19</f>
        <v>0</v>
      </c>
      <c r="C16" s="4">
        <f>'[11]femmes'!C19</f>
        <v>0</v>
      </c>
      <c r="D16" s="4">
        <f>'[11]femmes'!D19</f>
        <v>26</v>
      </c>
      <c r="E16" s="4">
        <f>'[11]femmes'!E19</f>
        <v>62</v>
      </c>
      <c r="F16" s="4">
        <f>'[11]femmes'!F19</f>
        <v>111</v>
      </c>
      <c r="G16" s="4">
        <f>'[11]femmes'!G19</f>
        <v>150</v>
      </c>
      <c r="H16" s="4">
        <f>'[11]femmes'!H19</f>
        <v>117</v>
      </c>
      <c r="I16" s="4">
        <f>'[11]femmes'!I19</f>
        <v>38</v>
      </c>
      <c r="J16" s="4">
        <f>'[11]femmes'!J19</f>
        <v>11</v>
      </c>
      <c r="K16" s="4">
        <f>'[11]femmes'!K19</f>
        <v>515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138</v>
      </c>
      <c r="B17" s="4">
        <f>'[11]femmes'!B20</f>
        <v>0</v>
      </c>
      <c r="C17" s="4">
        <f>'[11]femmes'!C20</f>
        <v>0</v>
      </c>
      <c r="D17" s="4">
        <f>'[11]femmes'!D20</f>
        <v>5</v>
      </c>
      <c r="E17" s="4">
        <f>'[11]femmes'!E20</f>
        <v>24</v>
      </c>
      <c r="F17" s="4">
        <f>'[11]femmes'!F20</f>
        <v>37</v>
      </c>
      <c r="G17" s="4">
        <f>'[11]femmes'!G20</f>
        <v>53</v>
      </c>
      <c r="H17" s="4">
        <f>'[11]femmes'!H20</f>
        <v>34</v>
      </c>
      <c r="I17" s="4">
        <f>'[11]femmes'!I20</f>
        <v>22</v>
      </c>
      <c r="J17" s="4">
        <f>'[11]femmes'!J20</f>
        <v>5</v>
      </c>
      <c r="K17" s="4">
        <f>'[11]femmes'!K20</f>
        <v>180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139</v>
      </c>
      <c r="B18" s="4">
        <f>'[11]femmes'!B21</f>
        <v>0</v>
      </c>
      <c r="C18" s="4">
        <f>'[11]femmes'!C21</f>
        <v>0</v>
      </c>
      <c r="D18" s="4">
        <f>'[11]femmes'!D21</f>
        <v>5</v>
      </c>
      <c r="E18" s="4">
        <f>'[11]femmes'!E21</f>
        <v>3</v>
      </c>
      <c r="F18" s="4">
        <f>'[11]femmes'!F21</f>
        <v>9</v>
      </c>
      <c r="G18" s="4">
        <f>'[11]femmes'!G21</f>
        <v>18</v>
      </c>
      <c r="H18" s="4">
        <f>'[11]femmes'!H21</f>
        <v>23</v>
      </c>
      <c r="I18" s="4">
        <f>'[11]femmes'!I21</f>
        <v>6</v>
      </c>
      <c r="J18" s="4">
        <f>'[11]femmes'!J21</f>
        <v>4</v>
      </c>
      <c r="K18" s="4">
        <f>'[11]femmes'!K21</f>
        <v>68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140</v>
      </c>
      <c r="B19" s="4">
        <f>'[11]femmes'!B22</f>
        <v>0</v>
      </c>
      <c r="C19" s="4">
        <f>'[11]femmes'!C22</f>
        <v>0</v>
      </c>
      <c r="D19" s="4">
        <f>'[11]femmes'!D22</f>
        <v>4</v>
      </c>
      <c r="E19" s="4">
        <f>'[11]femmes'!E22</f>
        <v>2</v>
      </c>
      <c r="F19" s="4">
        <f>'[11]femmes'!F22</f>
        <v>6</v>
      </c>
      <c r="G19" s="4">
        <f>'[11]femmes'!G22</f>
        <v>17</v>
      </c>
      <c r="H19" s="4">
        <f>'[11]femmes'!H22</f>
        <v>9</v>
      </c>
      <c r="I19" s="4">
        <f>'[11]femmes'!I22</f>
        <v>13</v>
      </c>
      <c r="J19" s="4">
        <f>'[11]femmes'!J22</f>
        <v>4</v>
      </c>
      <c r="K19" s="4">
        <f>'[11]femmes'!K22</f>
        <v>55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141</v>
      </c>
      <c r="B20" s="4">
        <f>'[11]femmes'!B23</f>
        <v>0</v>
      </c>
      <c r="C20" s="4">
        <f>'[11]femmes'!C23</f>
        <v>0</v>
      </c>
      <c r="D20" s="4">
        <f>'[11]femmes'!D23</f>
        <v>0</v>
      </c>
      <c r="E20" s="4">
        <f>'[11]femmes'!E23</f>
        <v>1</v>
      </c>
      <c r="F20" s="4">
        <f>'[11]femmes'!F23</f>
        <v>2</v>
      </c>
      <c r="G20" s="4">
        <f>'[11]femmes'!G23</f>
        <v>11</v>
      </c>
      <c r="H20" s="4">
        <f>'[11]femmes'!H23</f>
        <v>13</v>
      </c>
      <c r="I20" s="4">
        <f>'[11]femmes'!I23</f>
        <v>10</v>
      </c>
      <c r="J20" s="4">
        <f>'[11]femmes'!J23</f>
        <v>4</v>
      </c>
      <c r="K20" s="4">
        <f>'[11]femmes'!K23</f>
        <v>41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7" t="s">
        <v>142</v>
      </c>
      <c r="B21" s="444">
        <f>'[11]femmes'!B24</f>
        <v>5</v>
      </c>
      <c r="C21" s="444">
        <f>'[11]femmes'!C24</f>
        <v>12</v>
      </c>
      <c r="D21" s="444">
        <f>'[11]femmes'!D24</f>
        <v>100</v>
      </c>
      <c r="E21" s="444">
        <f>'[11]femmes'!E24</f>
        <v>241</v>
      </c>
      <c r="F21" s="444">
        <f>'[11]femmes'!F24</f>
        <v>341</v>
      </c>
      <c r="G21" s="444">
        <f>'[11]femmes'!G24</f>
        <v>447</v>
      </c>
      <c r="H21" s="444">
        <f>'[11]femmes'!H24</f>
        <v>339</v>
      </c>
      <c r="I21" s="444">
        <f>'[11]femmes'!I24</f>
        <v>150</v>
      </c>
      <c r="J21" s="444">
        <f>'[11]femmes'!J24</f>
        <v>39</v>
      </c>
      <c r="K21" s="444">
        <f>'[11]femmes'!K24</f>
        <v>1674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 t="s">
        <v>143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145</v>
      </c>
      <c r="B25" s="4">
        <f>'[11]femmes'!B28</f>
        <v>0</v>
      </c>
      <c r="C25" s="4">
        <f>'[11]femmes'!C28</f>
        <v>0</v>
      </c>
      <c r="D25" s="4">
        <f>'[11]femmes'!D28</f>
        <v>0</v>
      </c>
      <c r="E25" s="4">
        <f>'[11]femmes'!E28</f>
        <v>2</v>
      </c>
      <c r="F25" s="4">
        <f>'[11]femmes'!F28</f>
        <v>5</v>
      </c>
      <c r="G25" s="4">
        <f>'[11]femmes'!G28</f>
        <v>3</v>
      </c>
      <c r="H25" s="4">
        <f>'[11]femmes'!H28</f>
        <v>1</v>
      </c>
      <c r="I25" s="4">
        <f>'[11]femmes'!I28</f>
        <v>3</v>
      </c>
      <c r="J25" s="4">
        <f>'[11]femmes'!J28</f>
        <v>0</v>
      </c>
      <c r="K25" s="4">
        <f>'[11]femmes'!K28</f>
        <v>14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146</v>
      </c>
      <c r="B26" s="4">
        <f>'[11]femmes'!B29</f>
        <v>0</v>
      </c>
      <c r="C26" s="4">
        <f>'[11]femmes'!C29</f>
        <v>0</v>
      </c>
      <c r="D26" s="4">
        <f>'[11]femmes'!D29</f>
        <v>1</v>
      </c>
      <c r="E26" s="4">
        <f>'[11]femmes'!E29</f>
        <v>8</v>
      </c>
      <c r="F26" s="4">
        <f>'[11]femmes'!F29</f>
        <v>11</v>
      </c>
      <c r="G26" s="4">
        <f>'[11]femmes'!G29</f>
        <v>32</v>
      </c>
      <c r="H26" s="4">
        <f>'[11]femmes'!H29</f>
        <v>38</v>
      </c>
      <c r="I26" s="4">
        <f>'[11]femmes'!I29</f>
        <v>14</v>
      </c>
      <c r="J26" s="4">
        <f>'[11]femmes'!J29</f>
        <v>7</v>
      </c>
      <c r="K26" s="4">
        <f>'[11]femmes'!K29</f>
        <v>111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147</v>
      </c>
      <c r="B27" s="4">
        <f>'[11]femmes'!B30</f>
        <v>0</v>
      </c>
      <c r="C27" s="4">
        <f>'[11]femmes'!C30</f>
        <v>0</v>
      </c>
      <c r="D27" s="4">
        <f>'[11]femmes'!D30</f>
        <v>0</v>
      </c>
      <c r="E27" s="4">
        <f>'[11]femmes'!E30</f>
        <v>2</v>
      </c>
      <c r="F27" s="4">
        <f>'[11]femmes'!F30</f>
        <v>10</v>
      </c>
      <c r="G27" s="4">
        <f>'[11]femmes'!G30</f>
        <v>36</v>
      </c>
      <c r="H27" s="4">
        <f>'[11]femmes'!H30</f>
        <v>37</v>
      </c>
      <c r="I27" s="4">
        <f>'[11]femmes'!I30</f>
        <v>17</v>
      </c>
      <c r="J27" s="4">
        <f>'[11]femmes'!J30</f>
        <v>9</v>
      </c>
      <c r="K27" s="4">
        <f>'[11]femmes'!K30</f>
        <v>111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101</v>
      </c>
      <c r="B28" s="4">
        <f>'[11]femmes'!B31</f>
        <v>0</v>
      </c>
      <c r="C28" s="4">
        <f>'[11]femmes'!C31</f>
        <v>0</v>
      </c>
      <c r="D28" s="4">
        <f>'[11]femmes'!D31</f>
        <v>0</v>
      </c>
      <c r="E28" s="4">
        <f>'[11]femmes'!E31</f>
        <v>1</v>
      </c>
      <c r="F28" s="4">
        <f>'[11]femmes'!F31</f>
        <v>7</v>
      </c>
      <c r="G28" s="4">
        <f>'[11]femmes'!G31</f>
        <v>21</v>
      </c>
      <c r="H28" s="4">
        <f>'[11]femmes'!H31</f>
        <v>35</v>
      </c>
      <c r="I28" s="4">
        <f>'[11]femmes'!I31</f>
        <v>30</v>
      </c>
      <c r="J28" s="4">
        <f>'[11]femmes'!J31</f>
        <v>10</v>
      </c>
      <c r="K28" s="4">
        <f>'[11]femmes'!K31</f>
        <v>104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148</v>
      </c>
      <c r="B29" s="4">
        <f>'[11]femmes'!B32</f>
        <v>0</v>
      </c>
      <c r="C29" s="4">
        <f>'[11]femmes'!C32</f>
        <v>0</v>
      </c>
      <c r="D29" s="4">
        <f>'[11]femmes'!D32</f>
        <v>0</v>
      </c>
      <c r="E29" s="4">
        <f>'[11]femmes'!E32</f>
        <v>0</v>
      </c>
      <c r="F29" s="4">
        <f>'[11]femmes'!F32</f>
        <v>0</v>
      </c>
      <c r="G29" s="4">
        <f>'[11]femmes'!G32</f>
        <v>3</v>
      </c>
      <c r="H29" s="4">
        <f>'[11]femmes'!H32</f>
        <v>2</v>
      </c>
      <c r="I29" s="4">
        <f>'[11]femmes'!I32</f>
        <v>3</v>
      </c>
      <c r="J29" s="4">
        <f>'[11]femmes'!J32</f>
        <v>3</v>
      </c>
      <c r="K29" s="4">
        <f>'[11]femmes'!K32</f>
        <v>11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7" t="s">
        <v>149</v>
      </c>
      <c r="B30" s="444">
        <f>'[11]femmes'!B33</f>
        <v>0</v>
      </c>
      <c r="C30" s="444">
        <f>'[11]femmes'!C33</f>
        <v>0</v>
      </c>
      <c r="D30" s="444">
        <f>'[11]femmes'!D33</f>
        <v>1</v>
      </c>
      <c r="E30" s="444">
        <f>'[11]femmes'!E33</f>
        <v>13</v>
      </c>
      <c r="F30" s="444">
        <f>'[11]femmes'!F33</f>
        <v>33</v>
      </c>
      <c r="G30" s="444">
        <f>'[11]femmes'!G33</f>
        <v>95</v>
      </c>
      <c r="H30" s="444">
        <f>'[11]femmes'!H33</f>
        <v>113</v>
      </c>
      <c r="I30" s="444">
        <f>'[11]femmes'!I33</f>
        <v>67</v>
      </c>
      <c r="J30" s="444">
        <f>'[11]femmes'!J33</f>
        <v>29</v>
      </c>
      <c r="K30" s="444">
        <f>'[11]femmes'!K33</f>
        <v>351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 t="s">
        <v>150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20" t="s">
        <v>145</v>
      </c>
      <c r="B33" s="4">
        <f>'[11]femmes'!B36</f>
        <v>0</v>
      </c>
      <c r="C33" s="4">
        <f>'[11]femmes'!C36</f>
        <v>0</v>
      </c>
      <c r="D33" s="4">
        <f>'[11]femmes'!D36</f>
        <v>0</v>
      </c>
      <c r="E33" s="4">
        <f>'[11]femmes'!E36</f>
        <v>0</v>
      </c>
      <c r="F33" s="4">
        <f>'[11]femmes'!F36</f>
        <v>1</v>
      </c>
      <c r="G33" s="4">
        <f>'[11]femmes'!G36</f>
        <v>0</v>
      </c>
      <c r="H33" s="4">
        <f>'[11]femmes'!H36</f>
        <v>0</v>
      </c>
      <c r="I33" s="4">
        <f>'[11]femmes'!I36</f>
        <v>0</v>
      </c>
      <c r="J33" s="4">
        <f>'[11]femmes'!J36</f>
        <v>0</v>
      </c>
      <c r="K33" s="4">
        <f>'[11]femmes'!K36</f>
        <v>1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1" t="s">
        <v>146</v>
      </c>
      <c r="B34" s="4">
        <f>'[11]femmes'!B37</f>
        <v>0</v>
      </c>
      <c r="C34" s="4">
        <f>'[11]femmes'!C37</f>
        <v>0</v>
      </c>
      <c r="D34" s="4">
        <f>'[11]femmes'!D37</f>
        <v>0</v>
      </c>
      <c r="E34" s="4">
        <f>'[11]femmes'!E37</f>
        <v>0</v>
      </c>
      <c r="F34" s="4">
        <f>'[11]femmes'!F37</f>
        <v>0</v>
      </c>
      <c r="G34" s="4">
        <f>'[11]femmes'!G37</f>
        <v>0</v>
      </c>
      <c r="H34" s="4">
        <f>'[11]femmes'!H37</f>
        <v>0</v>
      </c>
      <c r="I34" s="4">
        <f>'[11]femmes'!I37</f>
        <v>0</v>
      </c>
      <c r="J34" s="4">
        <f>'[11]femmes'!J37</f>
        <v>0</v>
      </c>
      <c r="K34" s="4">
        <f>'[11]femmes'!K37</f>
        <v>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147</v>
      </c>
      <c r="B35" s="4">
        <f>'[11]femmes'!B38</f>
        <v>0</v>
      </c>
      <c r="C35" s="4">
        <f>'[11]femmes'!C38</f>
        <v>0</v>
      </c>
      <c r="D35" s="4">
        <f>'[11]femmes'!D38</f>
        <v>0</v>
      </c>
      <c r="E35" s="4">
        <f>'[11]femmes'!E38</f>
        <v>0</v>
      </c>
      <c r="F35" s="4">
        <f>'[11]femmes'!F38</f>
        <v>0</v>
      </c>
      <c r="G35" s="4">
        <f>'[11]femmes'!G38</f>
        <v>0</v>
      </c>
      <c r="H35" s="4">
        <f>'[11]femmes'!H38</f>
        <v>0</v>
      </c>
      <c r="I35" s="4">
        <f>'[11]femmes'!I38</f>
        <v>0</v>
      </c>
      <c r="J35" s="4">
        <f>'[11]femmes'!J38</f>
        <v>0</v>
      </c>
      <c r="K35" s="4">
        <f>'[11]femmes'!K38</f>
        <v>0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101</v>
      </c>
      <c r="B36" s="4">
        <f>'[11]femmes'!B39</f>
        <v>0</v>
      </c>
      <c r="C36" s="4">
        <f>'[11]femmes'!C39</f>
        <v>0</v>
      </c>
      <c r="D36" s="4">
        <f>'[11]femmes'!D39</f>
        <v>0</v>
      </c>
      <c r="E36" s="4">
        <f>'[11]femmes'!E39</f>
        <v>0</v>
      </c>
      <c r="F36" s="4">
        <f>'[11]femmes'!F39</f>
        <v>0</v>
      </c>
      <c r="G36" s="4">
        <f>'[11]femmes'!G39</f>
        <v>0</v>
      </c>
      <c r="H36" s="4">
        <f>'[11]femmes'!H39</f>
        <v>0</v>
      </c>
      <c r="I36" s="4">
        <f>'[11]femmes'!I39</f>
        <v>0</v>
      </c>
      <c r="J36" s="4">
        <f>'[11]femmes'!J39</f>
        <v>0</v>
      </c>
      <c r="K36" s="4">
        <f>'[11]femmes'!K39</f>
        <v>0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148</v>
      </c>
      <c r="B37" s="4">
        <f>'[11]femmes'!B40</f>
        <v>0</v>
      </c>
      <c r="C37" s="4">
        <f>'[11]femmes'!C40</f>
        <v>0</v>
      </c>
      <c r="D37" s="4">
        <f>'[11]femmes'!D40</f>
        <v>0</v>
      </c>
      <c r="E37" s="4">
        <f>'[11]femmes'!E40</f>
        <v>0</v>
      </c>
      <c r="F37" s="4">
        <f>'[11]femmes'!F40</f>
        <v>0</v>
      </c>
      <c r="G37" s="4">
        <f>'[11]femmes'!G40</f>
        <v>0</v>
      </c>
      <c r="H37" s="4">
        <f>'[11]femmes'!H40</f>
        <v>0</v>
      </c>
      <c r="I37" s="4">
        <f>'[11]femmes'!I40</f>
        <v>0</v>
      </c>
      <c r="J37" s="4">
        <f>'[11]femmes'!J40</f>
        <v>0</v>
      </c>
      <c r="K37" s="4">
        <f>'[11]femmes'!K40</f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17" t="s">
        <v>151</v>
      </c>
      <c r="B38" s="444">
        <f>'[11]femmes'!B41</f>
        <v>0</v>
      </c>
      <c r="C38" s="444">
        <f>'[11]femmes'!C41</f>
        <v>0</v>
      </c>
      <c r="D38" s="444">
        <f>'[11]femmes'!D41</f>
        <v>0</v>
      </c>
      <c r="E38" s="444">
        <f>'[11]femmes'!E41</f>
        <v>0</v>
      </c>
      <c r="F38" s="444">
        <f>'[11]femmes'!F41</f>
        <v>1</v>
      </c>
      <c r="G38" s="444">
        <f>'[11]femmes'!G41</f>
        <v>0</v>
      </c>
      <c r="H38" s="444">
        <f>'[11]femmes'!H41</f>
        <v>0</v>
      </c>
      <c r="I38" s="444">
        <f>'[11]femmes'!I41</f>
        <v>0</v>
      </c>
      <c r="J38" s="444">
        <f>'[11]femmes'!J41</f>
        <v>0</v>
      </c>
      <c r="K38" s="444">
        <f>'[11]femmes'!K41</f>
        <v>1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8" t="s">
        <v>152</v>
      </c>
      <c r="B40" s="8">
        <f>'[11]femmes'!B43</f>
        <v>5</v>
      </c>
      <c r="C40" s="8">
        <f>'[11]femmes'!C43</f>
        <v>12</v>
      </c>
      <c r="D40" s="8">
        <f>'[11]femmes'!D43</f>
        <v>101</v>
      </c>
      <c r="E40" s="8">
        <f>'[11]femmes'!E43</f>
        <v>254</v>
      </c>
      <c r="F40" s="8">
        <f>'[11]femmes'!F43</f>
        <v>375</v>
      </c>
      <c r="G40" s="8">
        <f>'[11]femmes'!G43</f>
        <v>542</v>
      </c>
      <c r="H40" s="8">
        <f>'[11]femmes'!H43</f>
        <v>452</v>
      </c>
      <c r="I40" s="8">
        <f>'[11]femmes'!I43</f>
        <v>217</v>
      </c>
      <c r="J40" s="8">
        <f>'[11]femmes'!J43</f>
        <v>68</v>
      </c>
      <c r="K40" s="8">
        <f>'[11]femmes'!K43</f>
        <v>2026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3" t="s">
        <v>212</v>
      </c>
      <c r="B41" s="3">
        <f>'[11]femmes'!B44</f>
        <v>0</v>
      </c>
      <c r="C41" s="3">
        <f>'[11]femmes'!C44</f>
        <v>0</v>
      </c>
      <c r="D41" s="3">
        <f>'[11]femmes'!D44</f>
        <v>0</v>
      </c>
      <c r="E41" s="3">
        <f>'[11]femmes'!E44</f>
        <v>0</v>
      </c>
      <c r="F41" s="3">
        <f>'[11]femmes'!F44</f>
        <v>0</v>
      </c>
      <c r="G41" s="3">
        <f>'[11]femmes'!G44</f>
        <v>0</v>
      </c>
      <c r="H41" s="3">
        <f>'[11]femmes'!H44</f>
        <v>0</v>
      </c>
      <c r="I41" s="3">
        <f>'[11]femmes'!I44</f>
        <v>0</v>
      </c>
      <c r="J41" s="3">
        <f>'[11]femmes'!J44</f>
        <v>0</v>
      </c>
      <c r="K41" s="3">
        <f>'[11]femmes'!K44</f>
        <v>0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18" t="s">
        <v>153</v>
      </c>
      <c r="B42" s="22">
        <f>'[11]femmes'!B45</f>
        <v>5</v>
      </c>
      <c r="C42" s="22">
        <f>'[11]femmes'!C45</f>
        <v>24</v>
      </c>
      <c r="D42" s="22">
        <f>'[11]femmes'!D45</f>
        <v>146</v>
      </c>
      <c r="E42" s="22">
        <f>'[11]femmes'!E45</f>
        <v>359</v>
      </c>
      <c r="F42" s="22">
        <f>'[11]femmes'!F45</f>
        <v>498</v>
      </c>
      <c r="G42" s="22">
        <f>'[11]femmes'!G45</f>
        <v>740</v>
      </c>
      <c r="H42" s="22">
        <f>'[11]femmes'!H45</f>
        <v>587</v>
      </c>
      <c r="I42" s="22">
        <f>'[11]femmes'!I45</f>
        <v>282</v>
      </c>
      <c r="J42" s="22">
        <f>'[11]femmes'!J45</f>
        <v>83</v>
      </c>
      <c r="K42" s="22">
        <f>'[11]femmes'!K45</f>
        <v>2724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85" zoomScalePageLayoutView="0" workbookViewId="0" topLeftCell="B16">
      <selection activeCell="K34" sqref="K34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154</v>
      </c>
      <c r="B1" s="64"/>
      <c r="C1" s="71" t="s">
        <v>173</v>
      </c>
      <c r="D1" s="64"/>
      <c r="E1" s="64"/>
      <c r="F1" s="403" t="str">
        <f>couverture!A34</f>
        <v>Situation au 1er octobre 2013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218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155</v>
      </c>
      <c r="B3" s="452" t="s">
        <v>120</v>
      </c>
      <c r="C3" s="453" t="s">
        <v>121</v>
      </c>
      <c r="D3" s="453" t="s">
        <v>122</v>
      </c>
      <c r="E3" s="453" t="s">
        <v>123</v>
      </c>
      <c r="F3" s="453" t="s">
        <v>124</v>
      </c>
      <c r="G3" s="453" t="s">
        <v>125</v>
      </c>
      <c r="H3" s="453" t="s">
        <v>126</v>
      </c>
      <c r="I3" s="453" t="s">
        <v>127</v>
      </c>
      <c r="J3" s="452" t="s">
        <v>128</v>
      </c>
      <c r="K3" s="453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156</v>
      </c>
      <c r="B4" s="445">
        <f>'[11]femmes'!N7</f>
        <v>0</v>
      </c>
      <c r="C4" s="445">
        <f>'[11]femmes'!O7</f>
        <v>1</v>
      </c>
      <c r="D4" s="445">
        <f>'[11]femmes'!P7</f>
        <v>8</v>
      </c>
      <c r="E4" s="445">
        <f>'[11]femmes'!Q7</f>
        <v>67</v>
      </c>
      <c r="F4" s="445">
        <f>'[11]femmes'!R7</f>
        <v>90</v>
      </c>
      <c r="G4" s="445">
        <f>'[11]femmes'!S7</f>
        <v>104</v>
      </c>
      <c r="H4" s="445">
        <f>'[11]femmes'!T7</f>
        <v>56</v>
      </c>
      <c r="I4" s="445">
        <f>'[11]femmes'!U7</f>
        <v>25</v>
      </c>
      <c r="J4" s="445">
        <f>'[11]femmes'!V7</f>
        <v>3</v>
      </c>
      <c r="K4" s="454">
        <f>'[11]femmes'!W7</f>
        <v>354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157</v>
      </c>
      <c r="B5" s="446"/>
      <c r="C5" s="446"/>
      <c r="D5" s="446"/>
      <c r="E5" s="446"/>
      <c r="F5" s="446"/>
      <c r="G5" s="446"/>
      <c r="H5" s="446"/>
      <c r="I5" s="446"/>
      <c r="J5" s="446"/>
      <c r="K5" s="455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158</v>
      </c>
      <c r="B6" s="442">
        <f>'[11]femmes'!N9</f>
        <v>0</v>
      </c>
      <c r="C6" s="442">
        <f>'[11]femmes'!O9</f>
        <v>0</v>
      </c>
      <c r="D6" s="442">
        <f>'[11]femmes'!P9</f>
        <v>0</v>
      </c>
      <c r="E6" s="442">
        <f>'[11]femmes'!Q9</f>
        <v>1</v>
      </c>
      <c r="F6" s="442">
        <f>'[11]femmes'!R9</f>
        <v>3</v>
      </c>
      <c r="G6" s="442">
        <f>'[11]femmes'!S9</f>
        <v>13</v>
      </c>
      <c r="H6" s="442">
        <f>'[11]femmes'!T9</f>
        <v>26</v>
      </c>
      <c r="I6" s="442">
        <f>'[11]femmes'!U9</f>
        <v>4</v>
      </c>
      <c r="J6" s="442">
        <f>'[11]femmes'!V9</f>
        <v>2</v>
      </c>
      <c r="K6" s="455">
        <f>'[11]femmes'!W9</f>
        <v>49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159</v>
      </c>
      <c r="B7" s="443">
        <f>'[11]femmes'!N10</f>
        <v>0</v>
      </c>
      <c r="C7" s="443">
        <f>'[11]femmes'!O10</f>
        <v>0</v>
      </c>
      <c r="D7" s="443">
        <f>'[11]femmes'!P10</f>
        <v>3</v>
      </c>
      <c r="E7" s="443">
        <f>'[11]femmes'!Q10</f>
        <v>14</v>
      </c>
      <c r="F7" s="443">
        <f>'[11]femmes'!R10</f>
        <v>15</v>
      </c>
      <c r="G7" s="443">
        <f>'[11]femmes'!S10</f>
        <v>48</v>
      </c>
      <c r="H7" s="443">
        <f>'[11]femmes'!T10</f>
        <v>48</v>
      </c>
      <c r="I7" s="443">
        <f>'[11]femmes'!U10</f>
        <v>46</v>
      </c>
      <c r="J7" s="443">
        <f>'[11]femmes'!V10</f>
        <v>16</v>
      </c>
      <c r="K7" s="456">
        <f>'[11]femmes'!W10</f>
        <v>190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160</v>
      </c>
      <c r="B8" s="447">
        <f>'[11]femmes'!N11</f>
        <v>0</v>
      </c>
      <c r="C8" s="447">
        <f>'[11]femmes'!O11</f>
        <v>0</v>
      </c>
      <c r="D8" s="447">
        <f>'[11]femmes'!P11</f>
        <v>3</v>
      </c>
      <c r="E8" s="447">
        <f>'[11]femmes'!Q11</f>
        <v>15</v>
      </c>
      <c r="F8" s="447">
        <f>'[11]femmes'!R11</f>
        <v>18</v>
      </c>
      <c r="G8" s="447">
        <f>'[11]femmes'!S11</f>
        <v>61</v>
      </c>
      <c r="H8" s="447">
        <f>'[11]femmes'!T11</f>
        <v>74</v>
      </c>
      <c r="I8" s="447">
        <f>'[11]femmes'!U11</f>
        <v>50</v>
      </c>
      <c r="J8" s="447">
        <f>'[11]femmes'!V11</f>
        <v>18</v>
      </c>
      <c r="K8" s="457">
        <f>'[11]femmes'!W11</f>
        <v>239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161</v>
      </c>
      <c r="B9" s="448"/>
      <c r="C9" s="448"/>
      <c r="D9" s="448"/>
      <c r="E9" s="448"/>
      <c r="F9" s="448"/>
      <c r="G9" s="448"/>
      <c r="H9" s="448"/>
      <c r="I9" s="448"/>
      <c r="J9" s="448"/>
      <c r="K9" s="455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158</v>
      </c>
      <c r="B10" s="442">
        <f>'[11]femmes'!N13</f>
        <v>0</v>
      </c>
      <c r="C10" s="442">
        <f>'[11]femmes'!O13</f>
        <v>0</v>
      </c>
      <c r="D10" s="442">
        <f>'[11]femmes'!P13</f>
        <v>2</v>
      </c>
      <c r="E10" s="442">
        <f>'[11]femmes'!Q13</f>
        <v>5</v>
      </c>
      <c r="F10" s="442">
        <f>'[11]femmes'!R13</f>
        <v>9</v>
      </c>
      <c r="G10" s="442">
        <f>'[11]femmes'!S13</f>
        <v>19</v>
      </c>
      <c r="H10" s="442">
        <f>'[11]femmes'!T13</f>
        <v>12</v>
      </c>
      <c r="I10" s="442">
        <f>'[11]femmes'!U13</f>
        <v>4</v>
      </c>
      <c r="J10" s="442">
        <f>'[11]femmes'!V13</f>
        <v>1</v>
      </c>
      <c r="K10" s="458">
        <f>'[11]femmes'!W13</f>
        <v>52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159</v>
      </c>
      <c r="B11" s="443">
        <f>'[11]femmes'!N14</f>
        <v>0</v>
      </c>
      <c r="C11" s="443">
        <f>'[11]femmes'!O14</f>
        <v>2</v>
      </c>
      <c r="D11" s="443">
        <f>'[11]femmes'!P14</f>
        <v>22</v>
      </c>
      <c r="E11" s="443">
        <f>'[11]femmes'!Q14</f>
        <v>45</v>
      </c>
      <c r="F11" s="443">
        <f>'[11]femmes'!R14</f>
        <v>56</v>
      </c>
      <c r="G11" s="443">
        <f>'[11]femmes'!S14</f>
        <v>77</v>
      </c>
      <c r="H11" s="443">
        <f>'[11]femmes'!T14</f>
        <v>67</v>
      </c>
      <c r="I11" s="443">
        <f>'[11]femmes'!U14</f>
        <v>25</v>
      </c>
      <c r="J11" s="443">
        <f>'[11]femmes'!V14</f>
        <v>8</v>
      </c>
      <c r="K11" s="458">
        <f>'[11]femmes'!W14</f>
        <v>302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160</v>
      </c>
      <c r="B12" s="447">
        <f>'[11]femmes'!N15</f>
        <v>0</v>
      </c>
      <c r="C12" s="447">
        <f>'[11]femmes'!O15</f>
        <v>2</v>
      </c>
      <c r="D12" s="447">
        <f>'[11]femmes'!P15</f>
        <v>24</v>
      </c>
      <c r="E12" s="447">
        <f>'[11]femmes'!Q15</f>
        <v>50</v>
      </c>
      <c r="F12" s="447">
        <f>'[11]femmes'!R15</f>
        <v>65</v>
      </c>
      <c r="G12" s="447">
        <f>'[11]femmes'!S15</f>
        <v>96</v>
      </c>
      <c r="H12" s="447">
        <f>'[11]femmes'!T15</f>
        <v>79</v>
      </c>
      <c r="I12" s="447">
        <f>'[11]femmes'!U15</f>
        <v>29</v>
      </c>
      <c r="J12" s="447">
        <f>'[11]femmes'!V15</f>
        <v>9</v>
      </c>
      <c r="K12" s="457">
        <f>'[11]femmes'!W15</f>
        <v>354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162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59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158</v>
      </c>
      <c r="B14" s="442">
        <f>'[11]femmes'!N17</f>
        <v>0</v>
      </c>
      <c r="C14" s="442">
        <f>'[11]femmes'!O17</f>
        <v>0</v>
      </c>
      <c r="D14" s="442">
        <f>'[11]femmes'!P17</f>
        <v>0</v>
      </c>
      <c r="E14" s="442">
        <f>'[11]femmes'!Q17</f>
        <v>0</v>
      </c>
      <c r="F14" s="442">
        <f>'[11]femmes'!R17</f>
        <v>6</v>
      </c>
      <c r="G14" s="442">
        <f>'[11]femmes'!S17</f>
        <v>11</v>
      </c>
      <c r="H14" s="442">
        <f>'[11]femmes'!T17</f>
        <v>23</v>
      </c>
      <c r="I14" s="442">
        <f>'[11]femmes'!U17</f>
        <v>11</v>
      </c>
      <c r="J14" s="442">
        <f>'[11]femmes'!V17</f>
        <v>5</v>
      </c>
      <c r="K14" s="458">
        <f>'[11]femmes'!W17</f>
        <v>56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159</v>
      </c>
      <c r="B15" s="443">
        <f>'[11]femmes'!N18</f>
        <v>0</v>
      </c>
      <c r="C15" s="443">
        <f>'[11]femmes'!O18</f>
        <v>0</v>
      </c>
      <c r="D15" s="443">
        <f>'[11]femmes'!P18</f>
        <v>3</v>
      </c>
      <c r="E15" s="443">
        <f>'[11]femmes'!Q18</f>
        <v>3</v>
      </c>
      <c r="F15" s="443">
        <f>'[11]femmes'!R18</f>
        <v>5</v>
      </c>
      <c r="G15" s="443">
        <f>'[11]femmes'!S18</f>
        <v>15</v>
      </c>
      <c r="H15" s="443">
        <f>'[11]femmes'!T18</f>
        <v>12</v>
      </c>
      <c r="I15" s="443">
        <f>'[11]femmes'!U18</f>
        <v>4</v>
      </c>
      <c r="J15" s="443">
        <f>'[11]femmes'!V18</f>
        <v>0</v>
      </c>
      <c r="K15" s="456">
        <f>'[11]femmes'!W18</f>
        <v>42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160</v>
      </c>
      <c r="B16" s="447">
        <f>'[11]femmes'!N19</f>
        <v>0</v>
      </c>
      <c r="C16" s="447">
        <f>'[11]femmes'!O19</f>
        <v>0</v>
      </c>
      <c r="D16" s="447">
        <f>'[11]femmes'!P19</f>
        <v>3</v>
      </c>
      <c r="E16" s="447">
        <f>'[11]femmes'!Q19</f>
        <v>3</v>
      </c>
      <c r="F16" s="447">
        <f>'[11]femmes'!R19</f>
        <v>11</v>
      </c>
      <c r="G16" s="447">
        <f>'[11]femmes'!S19</f>
        <v>26</v>
      </c>
      <c r="H16" s="447">
        <f>'[11]femmes'!T19</f>
        <v>35</v>
      </c>
      <c r="I16" s="447">
        <f>'[11]femmes'!U19</f>
        <v>15</v>
      </c>
      <c r="J16" s="447">
        <f>'[11]femmes'!V19</f>
        <v>5</v>
      </c>
      <c r="K16" s="457">
        <f>'[11]femmes'!W19</f>
        <v>98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163</v>
      </c>
      <c r="B17" s="449">
        <f>'[11]femmes'!N20</f>
        <v>0</v>
      </c>
      <c r="C17" s="449">
        <f>'[11]femmes'!O20</f>
        <v>0</v>
      </c>
      <c r="D17" s="449">
        <f>'[11]femmes'!P20</f>
        <v>0</v>
      </c>
      <c r="E17" s="449">
        <f>'[11]femmes'!Q20</f>
        <v>0</v>
      </c>
      <c r="F17" s="449">
        <f>'[11]femmes'!R20</f>
        <v>3</v>
      </c>
      <c r="G17" s="449">
        <f>'[11]femmes'!S20</f>
        <v>13</v>
      </c>
      <c r="H17" s="449">
        <f>'[11]femmes'!T20</f>
        <v>7</v>
      </c>
      <c r="I17" s="449">
        <f>'[11]femmes'!U20</f>
        <v>1</v>
      </c>
      <c r="J17" s="449">
        <f>'[11]femmes'!V20</f>
        <v>0</v>
      </c>
      <c r="K17" s="457">
        <f>'[11]femmes'!W20</f>
        <v>24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107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55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164</v>
      </c>
      <c r="B19" s="442">
        <f>'[11]femmes'!N22</f>
        <v>0</v>
      </c>
      <c r="C19" s="442">
        <f>'[11]femmes'!O22</f>
        <v>0</v>
      </c>
      <c r="D19" s="442">
        <f>'[11]femmes'!P22</f>
        <v>1</v>
      </c>
      <c r="E19" s="442">
        <f>'[11]femmes'!Q22</f>
        <v>0</v>
      </c>
      <c r="F19" s="442">
        <f>'[11]femmes'!R22</f>
        <v>11</v>
      </c>
      <c r="G19" s="442">
        <f>'[11]femmes'!S22</f>
        <v>4</v>
      </c>
      <c r="H19" s="442">
        <f>'[11]femmes'!T22</f>
        <v>7</v>
      </c>
      <c r="I19" s="442">
        <f>'[11]femmes'!U22</f>
        <v>2</v>
      </c>
      <c r="J19" s="442">
        <f>'[11]femmes'!V22</f>
        <v>1</v>
      </c>
      <c r="K19" s="458">
        <f>'[11]femmes'!W22</f>
        <v>26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165</v>
      </c>
      <c r="B20" s="443">
        <f>'[11]femmes'!N23</f>
        <v>0</v>
      </c>
      <c r="C20" s="443">
        <f>'[11]femmes'!O23</f>
        <v>0</v>
      </c>
      <c r="D20" s="443">
        <f>'[11]femmes'!P23</f>
        <v>2</v>
      </c>
      <c r="E20" s="443">
        <f>'[11]femmes'!Q23</f>
        <v>1</v>
      </c>
      <c r="F20" s="443">
        <f>'[11]femmes'!R23</f>
        <v>9</v>
      </c>
      <c r="G20" s="443">
        <f>'[11]femmes'!S23</f>
        <v>14</v>
      </c>
      <c r="H20" s="443">
        <f>'[11]femmes'!T23</f>
        <v>4</v>
      </c>
      <c r="I20" s="443">
        <f>'[11]femmes'!U23</f>
        <v>2</v>
      </c>
      <c r="J20" s="443">
        <f>'[11]femmes'!V23</f>
        <v>0</v>
      </c>
      <c r="K20" s="456">
        <f>'[11]femmes'!W23</f>
        <v>32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166</v>
      </c>
      <c r="B21" s="443">
        <f>'[11]femmes'!N24</f>
        <v>0</v>
      </c>
      <c r="C21" s="443">
        <f>'[11]femmes'!O24</f>
        <v>0</v>
      </c>
      <c r="D21" s="443">
        <f>'[11]femmes'!P24</f>
        <v>1</v>
      </c>
      <c r="E21" s="443">
        <f>'[11]femmes'!Q24</f>
        <v>0</v>
      </c>
      <c r="F21" s="443">
        <f>'[11]femmes'!R24</f>
        <v>4</v>
      </c>
      <c r="G21" s="443">
        <f>'[11]femmes'!S24</f>
        <v>6</v>
      </c>
      <c r="H21" s="443">
        <f>'[11]femmes'!T24</f>
        <v>16</v>
      </c>
      <c r="I21" s="443">
        <f>'[11]femmes'!U24</f>
        <v>5</v>
      </c>
      <c r="J21" s="443">
        <f>'[11]femmes'!V24</f>
        <v>3</v>
      </c>
      <c r="K21" s="456">
        <f>'[11]femmes'!W24</f>
        <v>35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160</v>
      </c>
      <c r="B22" s="447">
        <f>'[11]femmes'!N25</f>
        <v>0</v>
      </c>
      <c r="C22" s="447">
        <f>'[11]femmes'!O25</f>
        <v>0</v>
      </c>
      <c r="D22" s="447">
        <f>'[11]femmes'!P25</f>
        <v>4</v>
      </c>
      <c r="E22" s="447">
        <f>'[11]femmes'!Q25</f>
        <v>1</v>
      </c>
      <c r="F22" s="447">
        <f>'[11]femmes'!R25</f>
        <v>24</v>
      </c>
      <c r="G22" s="447">
        <f>'[11]femmes'!S25</f>
        <v>24</v>
      </c>
      <c r="H22" s="447">
        <f>'[11]femmes'!T25</f>
        <v>27</v>
      </c>
      <c r="I22" s="447">
        <f>'[11]femmes'!U25</f>
        <v>9</v>
      </c>
      <c r="J22" s="447">
        <f>'[11]femmes'!V25</f>
        <v>4</v>
      </c>
      <c r="K22" s="457">
        <f>'[11]femmes'!W25</f>
        <v>93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108</v>
      </c>
      <c r="B23" s="449">
        <f>'[11]femmes'!N26</f>
        <v>0</v>
      </c>
      <c r="C23" s="449">
        <f>'[11]femmes'!O26</f>
        <v>2</v>
      </c>
      <c r="D23" s="449">
        <f>'[11]femmes'!P26</f>
        <v>15</v>
      </c>
      <c r="E23" s="449">
        <f>'[11]femmes'!Q26</f>
        <v>24</v>
      </c>
      <c r="F23" s="449">
        <f>'[11]femmes'!R26</f>
        <v>34</v>
      </c>
      <c r="G23" s="449">
        <f>'[11]femmes'!S26</f>
        <v>49</v>
      </c>
      <c r="H23" s="449">
        <f>'[11]femmes'!T26</f>
        <v>41</v>
      </c>
      <c r="I23" s="449">
        <f>'[11]femmes'!U26</f>
        <v>12</v>
      </c>
      <c r="J23" s="449">
        <f>'[11]femmes'!V26</f>
        <v>5</v>
      </c>
      <c r="K23" s="457">
        <f>'[11]femmes'!W26</f>
        <v>182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167</v>
      </c>
      <c r="B24" s="450">
        <f>'[11]femmes'!N27</f>
        <v>0</v>
      </c>
      <c r="C24" s="450">
        <f>'[11]femmes'!O27</f>
        <v>1</v>
      </c>
      <c r="D24" s="450">
        <f>'[11]femmes'!P27</f>
        <v>8</v>
      </c>
      <c r="E24" s="450">
        <f>'[11]femmes'!Q27</f>
        <v>17</v>
      </c>
      <c r="F24" s="450">
        <f>'[11]femmes'!R27</f>
        <v>35</v>
      </c>
      <c r="G24" s="450">
        <f>'[11]femmes'!S27</f>
        <v>71</v>
      </c>
      <c r="H24" s="450">
        <f>'[11]femmes'!T27</f>
        <v>56</v>
      </c>
      <c r="I24" s="450">
        <f>'[11]femmes'!U27</f>
        <v>41</v>
      </c>
      <c r="J24" s="450">
        <f>'[11]femmes'!V27</f>
        <v>10</v>
      </c>
      <c r="K24" s="460">
        <f>'[11]femmes'!W27</f>
        <v>239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168</v>
      </c>
      <c r="B25" s="443">
        <f>'[11]femmes'!N28</f>
        <v>0</v>
      </c>
      <c r="C25" s="443">
        <f>'[11]femmes'!O28</f>
        <v>0</v>
      </c>
      <c r="D25" s="443">
        <f>'[11]femmes'!P28</f>
        <v>1</v>
      </c>
      <c r="E25" s="443">
        <f>'[11]femmes'!Q28</f>
        <v>4</v>
      </c>
      <c r="F25" s="443">
        <f>'[11]femmes'!R28</f>
        <v>4</v>
      </c>
      <c r="G25" s="443">
        <f>'[11]femmes'!S28</f>
        <v>6</v>
      </c>
      <c r="H25" s="443">
        <f>'[11]femmes'!T28</f>
        <v>4</v>
      </c>
      <c r="I25" s="443">
        <f>'[11]femmes'!U28</f>
        <v>3</v>
      </c>
      <c r="J25" s="443">
        <f>'[11]femmes'!V28</f>
        <v>1</v>
      </c>
      <c r="K25" s="456">
        <f>'[11]femmes'!W28</f>
        <v>23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160</v>
      </c>
      <c r="B26" s="447">
        <f>'[11]femmes'!N29</f>
        <v>0</v>
      </c>
      <c r="C26" s="447">
        <f>'[11]femmes'!O29</f>
        <v>1</v>
      </c>
      <c r="D26" s="447">
        <f>'[11]femmes'!P29</f>
        <v>9</v>
      </c>
      <c r="E26" s="447">
        <f>'[11]femmes'!Q29</f>
        <v>21</v>
      </c>
      <c r="F26" s="447">
        <f>'[11]femmes'!R29</f>
        <v>39</v>
      </c>
      <c r="G26" s="447">
        <f>'[11]femmes'!S29</f>
        <v>77</v>
      </c>
      <c r="H26" s="447">
        <f>'[11]femmes'!T29</f>
        <v>60</v>
      </c>
      <c r="I26" s="447">
        <f>'[11]femmes'!U29</f>
        <v>44</v>
      </c>
      <c r="J26" s="447">
        <f>'[11]femmes'!V29</f>
        <v>11</v>
      </c>
      <c r="K26" s="457">
        <f>'[11]femmes'!W29</f>
        <v>262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110</v>
      </c>
      <c r="B27" s="449">
        <f>'[11]femmes'!N30</f>
        <v>5</v>
      </c>
      <c r="C27" s="449">
        <f>'[11]femmes'!O30</f>
        <v>6</v>
      </c>
      <c r="D27" s="449">
        <f>'[11]femmes'!P30</f>
        <v>25</v>
      </c>
      <c r="E27" s="449">
        <f>'[11]femmes'!Q30</f>
        <v>47</v>
      </c>
      <c r="F27" s="449">
        <f>'[11]femmes'!R30</f>
        <v>52</v>
      </c>
      <c r="G27" s="449">
        <f>'[11]femmes'!S30</f>
        <v>48</v>
      </c>
      <c r="H27" s="449">
        <f>'[11]femmes'!T30</f>
        <v>29</v>
      </c>
      <c r="I27" s="449">
        <f>'[11]femmes'!U30</f>
        <v>14</v>
      </c>
      <c r="J27" s="449">
        <f>'[11]femmes'!V30</f>
        <v>7</v>
      </c>
      <c r="K27" s="457">
        <f>'[11]femmes'!W30</f>
        <v>233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169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55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106</v>
      </c>
      <c r="B29" s="442">
        <f>'[11]femmes'!N32</f>
        <v>0</v>
      </c>
      <c r="C29" s="442">
        <f>'[11]femmes'!O32</f>
        <v>0</v>
      </c>
      <c r="D29" s="442">
        <f>'[11]femmes'!P32</f>
        <v>3</v>
      </c>
      <c r="E29" s="442">
        <f>'[11]femmes'!Q32</f>
        <v>2</v>
      </c>
      <c r="F29" s="442">
        <f>'[11]femmes'!R32</f>
        <v>3</v>
      </c>
      <c r="G29" s="442">
        <f>'[11]femmes'!S32</f>
        <v>6</v>
      </c>
      <c r="H29" s="442">
        <f>'[11]femmes'!T32</f>
        <v>4</v>
      </c>
      <c r="I29" s="442">
        <f>'[11]femmes'!U32</f>
        <v>2</v>
      </c>
      <c r="J29" s="442">
        <f>'[11]femmes'!V32</f>
        <v>0</v>
      </c>
      <c r="K29" s="461">
        <f>'[11]femmes'!W32</f>
        <v>20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211</v>
      </c>
      <c r="B30" s="443">
        <f>'[11]femmes'!N33</f>
        <v>0</v>
      </c>
      <c r="C30" s="443">
        <f>'[11]femmes'!O33</f>
        <v>0</v>
      </c>
      <c r="D30" s="443">
        <f>'[11]femmes'!P33</f>
        <v>1</v>
      </c>
      <c r="E30" s="443">
        <f>'[11]femmes'!Q33</f>
        <v>8</v>
      </c>
      <c r="F30" s="443">
        <f>'[11]femmes'!R33</f>
        <v>8</v>
      </c>
      <c r="G30" s="443">
        <f>'[11]femmes'!S33</f>
        <v>5</v>
      </c>
      <c r="H30" s="443">
        <f>'[11]femmes'!T33</f>
        <v>4</v>
      </c>
      <c r="I30" s="443">
        <f>'[11]femmes'!U33</f>
        <v>3</v>
      </c>
      <c r="J30" s="443">
        <f>'[11]femmes'!V33</f>
        <v>0</v>
      </c>
      <c r="K30" s="462">
        <f>'[11]femmes'!W33</f>
        <v>29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170</v>
      </c>
      <c r="B31" s="443">
        <f>'[11]femmes'!N34</f>
        <v>0</v>
      </c>
      <c r="C31" s="443">
        <f>'[11]femmes'!O34</f>
        <v>0</v>
      </c>
      <c r="D31" s="443">
        <f>'[11]femmes'!P34</f>
        <v>6</v>
      </c>
      <c r="E31" s="443">
        <f>'[11]femmes'!Q34</f>
        <v>16</v>
      </c>
      <c r="F31" s="443">
        <f>'[11]femmes'!R34</f>
        <v>28</v>
      </c>
      <c r="G31" s="443">
        <f>'[11]femmes'!S34</f>
        <v>33</v>
      </c>
      <c r="H31" s="443">
        <f>'[11]femmes'!T34</f>
        <v>36</v>
      </c>
      <c r="I31" s="443">
        <f>'[11]femmes'!U34</f>
        <v>13</v>
      </c>
      <c r="J31" s="443">
        <f>'[11]femmes'!V34</f>
        <v>6</v>
      </c>
      <c r="K31" s="462">
        <f>'[11]femmes'!W34</f>
        <v>138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160</v>
      </c>
      <c r="B32" s="451">
        <f>'[11]femmes'!N35</f>
        <v>0</v>
      </c>
      <c r="C32" s="451">
        <f>'[11]femmes'!O35</f>
        <v>0</v>
      </c>
      <c r="D32" s="451">
        <f>'[11]femmes'!P35</f>
        <v>10</v>
      </c>
      <c r="E32" s="451">
        <f>'[11]femmes'!Q35</f>
        <v>26</v>
      </c>
      <c r="F32" s="451">
        <f>'[11]femmes'!R35</f>
        <v>39</v>
      </c>
      <c r="G32" s="451">
        <f>'[11]femmes'!S35</f>
        <v>44</v>
      </c>
      <c r="H32" s="451">
        <f>'[11]femmes'!T35</f>
        <v>44</v>
      </c>
      <c r="I32" s="451">
        <f>'[11]femmes'!U35</f>
        <v>18</v>
      </c>
      <c r="J32" s="451">
        <f>'[11]femmes'!V35</f>
        <v>6</v>
      </c>
      <c r="K32" s="463">
        <f>'[11]femmes'!W35</f>
        <v>187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153</v>
      </c>
      <c r="B33" s="464">
        <f>'[11]femmes'!N36</f>
        <v>5</v>
      </c>
      <c r="C33" s="464">
        <f>'[11]femmes'!O36</f>
        <v>12</v>
      </c>
      <c r="D33" s="464">
        <f>'[11]femmes'!P36</f>
        <v>101</v>
      </c>
      <c r="E33" s="464">
        <f>'[11]femmes'!Q36</f>
        <v>254</v>
      </c>
      <c r="F33" s="464">
        <f>'[11]femmes'!R36</f>
        <v>375</v>
      </c>
      <c r="G33" s="464">
        <f>'[11]femmes'!S36</f>
        <v>542</v>
      </c>
      <c r="H33" s="464">
        <f>'[11]femmes'!T36</f>
        <v>452</v>
      </c>
      <c r="I33" s="464">
        <f>'[11]femmes'!U36</f>
        <v>217</v>
      </c>
      <c r="J33" s="464">
        <f>'[11]femmes'!V36</f>
        <v>68</v>
      </c>
      <c r="K33" s="464">
        <f>'[11]femmes'!W36</f>
        <v>2026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43"/>
  <sheetViews>
    <sheetView zoomScaleSheetLayoutView="100" zoomScalePageLayoutView="0" workbookViewId="0" topLeftCell="A28">
      <selection activeCell="B47" sqref="B47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ht="18.75">
      <c r="A1" s="111" t="s">
        <v>219</v>
      </c>
    </row>
    <row r="2" spans="1:2" ht="13.5" customHeight="1">
      <c r="A2" s="71" t="s">
        <v>231</v>
      </c>
      <c r="B2" s="404" t="str">
        <f>couverture!A34</f>
        <v>Situation au 1er octobre 2013</v>
      </c>
    </row>
    <row r="3" ht="12.75">
      <c r="A3" s="2" t="s">
        <v>172</v>
      </c>
    </row>
    <row r="4" spans="1:12" ht="22.5">
      <c r="A4" s="38" t="s">
        <v>119</v>
      </c>
      <c r="B4" s="48" t="s">
        <v>120</v>
      </c>
      <c r="C4" s="49" t="s">
        <v>121</v>
      </c>
      <c r="D4" s="49" t="s">
        <v>122</v>
      </c>
      <c r="E4" s="49" t="s">
        <v>123</v>
      </c>
      <c r="F4" s="49" t="s">
        <v>124</v>
      </c>
      <c r="G4" s="49" t="s">
        <v>125</v>
      </c>
      <c r="H4" s="49" t="s">
        <v>126</v>
      </c>
      <c r="I4" s="49" t="s">
        <v>127</v>
      </c>
      <c r="J4" s="48" t="s">
        <v>128</v>
      </c>
      <c r="K4" s="49" t="s">
        <v>129</v>
      </c>
      <c r="L4" s="50"/>
    </row>
    <row r="5" spans="1:11" ht="12.75">
      <c r="A5" s="39" t="s">
        <v>130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1.25" customHeight="1">
      <c r="A6" s="40" t="s">
        <v>131</v>
      </c>
      <c r="B6" s="26">
        <f>'[10]recap_outremer'!$B$8</f>
        <v>2</v>
      </c>
      <c r="C6" s="26">
        <f>'[10]recap_outremer'!$C$8</f>
        <v>27</v>
      </c>
      <c r="D6" s="26">
        <f>'[10]recap_outremer'!$D$8</f>
        <v>76</v>
      </c>
      <c r="E6" s="26">
        <f>'[10]recap_outremer'!$E$8</f>
        <v>116</v>
      </c>
      <c r="F6" s="26">
        <f>'[10]recap_outremer'!$F$8</f>
        <v>109</v>
      </c>
      <c r="G6" s="26">
        <f>'[10]recap_outremer'!$G$8</f>
        <v>171</v>
      </c>
      <c r="H6" s="26">
        <f>'[10]recap_outremer'!$H$8</f>
        <v>91</v>
      </c>
      <c r="I6" s="26">
        <f>'[10]recap_outremer'!$I$8</f>
        <v>42</v>
      </c>
      <c r="J6" s="26">
        <f>'[10]recap_outremer'!$J$8</f>
        <v>20</v>
      </c>
      <c r="K6" s="51">
        <f>SUM(B6:J6)</f>
        <v>654</v>
      </c>
    </row>
    <row r="7" spans="1:11" ht="11.25" customHeight="1">
      <c r="A7" s="40" t="s">
        <v>132</v>
      </c>
      <c r="B7" s="26">
        <f>'[10]recap_outremer'!$B$9</f>
        <v>1</v>
      </c>
      <c r="C7" s="26">
        <f>'[10]recap_outremer'!$C$9</f>
        <v>2</v>
      </c>
      <c r="D7" s="26">
        <f>'[10]recap_outremer'!$D$9</f>
        <v>16</v>
      </c>
      <c r="E7" s="26">
        <f>'[10]recap_outremer'!$E$9</f>
        <v>32</v>
      </c>
      <c r="F7" s="26">
        <f>'[10]recap_outremer'!$F$9</f>
        <v>22</v>
      </c>
      <c r="G7" s="26">
        <f>'[10]recap_outremer'!$G$9</f>
        <v>43</v>
      </c>
      <c r="H7" s="26">
        <f>'[10]recap_outremer'!$H$9</f>
        <v>27</v>
      </c>
      <c r="I7" s="26">
        <f>'[10]recap_outremer'!$I$9</f>
        <v>13</v>
      </c>
      <c r="J7" s="26">
        <f>'[10]recap_outremer'!$J$9</f>
        <v>4</v>
      </c>
      <c r="K7" s="37">
        <f>SUM(B7:J7)</f>
        <v>160</v>
      </c>
    </row>
    <row r="8" spans="1:11" ht="11.25" customHeight="1">
      <c r="A8" s="40" t="s">
        <v>48</v>
      </c>
      <c r="B8" s="26">
        <f>'[10]recap_outremer'!$B$10</f>
        <v>0</v>
      </c>
      <c r="C8" s="26">
        <f>'[10]recap_outremer'!$C$10</f>
        <v>0</v>
      </c>
      <c r="D8" s="26">
        <f>'[10]recap_outremer'!$D$10</f>
        <v>20</v>
      </c>
      <c r="E8" s="26">
        <f>'[10]recap_outremer'!$E$10</f>
        <v>24</v>
      </c>
      <c r="F8" s="26">
        <f>'[10]recap_outremer'!$F$10</f>
        <v>22</v>
      </c>
      <c r="G8" s="26">
        <f>'[10]recap_outremer'!$G$10</f>
        <v>33</v>
      </c>
      <c r="H8" s="26">
        <f>'[10]recap_outremer'!$H$10</f>
        <v>17</v>
      </c>
      <c r="I8" s="26">
        <f>'[10]recap_outremer'!$I$10</f>
        <v>10</v>
      </c>
      <c r="J8" s="26">
        <f>'[10]recap_outremer'!$J$10</f>
        <v>0</v>
      </c>
      <c r="K8" s="37">
        <f>SUM(B8:J8)</f>
        <v>126</v>
      </c>
    </row>
    <row r="9" spans="1:11" ht="11.25" customHeight="1">
      <c r="A9" s="40" t="s">
        <v>133</v>
      </c>
      <c r="B9" s="26">
        <f>'[10]recap_outremer'!$B$11</f>
        <v>0</v>
      </c>
      <c r="C9" s="26">
        <f>'[10]recap_outremer'!$C$11</f>
        <v>2</v>
      </c>
      <c r="D9" s="26">
        <f>'[10]recap_outremer'!$D$11</f>
        <v>14</v>
      </c>
      <c r="E9" s="26">
        <f>'[10]recap_outremer'!$E$11</f>
        <v>24</v>
      </c>
      <c r="F9" s="26">
        <f>'[10]recap_outremer'!$F$11</f>
        <v>23</v>
      </c>
      <c r="G9" s="26">
        <f>'[10]recap_outremer'!$G$11</f>
        <v>36</v>
      </c>
      <c r="H9" s="26">
        <f>'[10]recap_outremer'!$H$11</f>
        <v>28</v>
      </c>
      <c r="I9" s="26">
        <f>'[10]recap_outremer'!$I$11</f>
        <v>11</v>
      </c>
      <c r="J9" s="26">
        <f>'[10]recap_outremer'!$J$11</f>
        <v>4</v>
      </c>
      <c r="K9" s="37">
        <f>SUM(B9:J9)</f>
        <v>142</v>
      </c>
    </row>
    <row r="10" spans="1:11" ht="11.25" customHeight="1">
      <c r="A10" s="41" t="s">
        <v>134</v>
      </c>
      <c r="B10" s="31">
        <f>'[10]recap_outremer'!$B$12</f>
        <v>3</v>
      </c>
      <c r="C10" s="31">
        <f>'[10]recap_outremer'!$C$12</f>
        <v>31</v>
      </c>
      <c r="D10" s="31">
        <f>'[10]recap_outremer'!$D$12</f>
        <v>126</v>
      </c>
      <c r="E10" s="31">
        <f>'[10]recap_outremer'!$E$12</f>
        <v>196</v>
      </c>
      <c r="F10" s="31">
        <f>'[10]recap_outremer'!$F$12</f>
        <v>176</v>
      </c>
      <c r="G10" s="31">
        <f>'[10]recap_outremer'!$G$12</f>
        <v>283</v>
      </c>
      <c r="H10" s="31">
        <f>'[10]recap_outremer'!$H$12</f>
        <v>163</v>
      </c>
      <c r="I10" s="31">
        <f>'[10]recap_outremer'!$I$12</f>
        <v>76</v>
      </c>
      <c r="J10" s="31">
        <f>'[10]recap_outremer'!$J$12</f>
        <v>28</v>
      </c>
      <c r="K10" s="52">
        <f>SUM(B10:J10)</f>
        <v>1082</v>
      </c>
    </row>
    <row r="11" spans="1:11" ht="11.25" customHeight="1">
      <c r="A11" s="42"/>
      <c r="B11" s="32"/>
      <c r="C11" s="32"/>
      <c r="D11" s="32"/>
      <c r="E11" s="32"/>
      <c r="F11" s="32"/>
      <c r="G11" s="32"/>
      <c r="H11" s="32"/>
      <c r="I11" s="32"/>
      <c r="J11" s="32"/>
      <c r="K11" s="42"/>
    </row>
    <row r="12" spans="1:11" ht="11.25" customHeight="1">
      <c r="A12" s="39" t="s">
        <v>135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1.25" customHeight="1">
      <c r="A13" s="43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1.25" customHeight="1">
      <c r="A14" s="43" t="s">
        <v>136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1.25" customHeight="1">
      <c r="A15" s="40" t="s">
        <v>68</v>
      </c>
      <c r="B15" s="26">
        <f>'[10]recap_outremer'!B17</f>
        <v>2</v>
      </c>
      <c r="C15" s="26">
        <f>'[10]recap_outremer'!C17</f>
        <v>17</v>
      </c>
      <c r="D15" s="26">
        <f>'[10]recap_outremer'!D17</f>
        <v>38</v>
      </c>
      <c r="E15" s="26">
        <f>'[10]recap_outremer'!E17</f>
        <v>72</v>
      </c>
      <c r="F15" s="26">
        <f>'[10]recap_outremer'!F17</f>
        <v>74</v>
      </c>
      <c r="G15" s="26">
        <f>'[10]recap_outremer'!G17</f>
        <v>81</v>
      </c>
      <c r="H15" s="26">
        <f>'[10]recap_outremer'!H17</f>
        <v>38</v>
      </c>
      <c r="I15" s="26">
        <f>'[10]recap_outremer'!I17</f>
        <v>12</v>
      </c>
      <c r="J15" s="26">
        <f>'[10]recap_outremer'!J17</f>
        <v>5</v>
      </c>
      <c r="K15" s="51">
        <f aca="true" t="shared" si="0" ref="K15:K22">SUM(B15:J15)</f>
        <v>339</v>
      </c>
    </row>
    <row r="16" spans="1:11" ht="11.25" customHeight="1">
      <c r="A16" s="40" t="s">
        <v>69</v>
      </c>
      <c r="B16" s="26">
        <f>'[10]recap_outremer'!B18</f>
        <v>0</v>
      </c>
      <c r="C16" s="26">
        <f>'[10]recap_outremer'!C18</f>
        <v>9</v>
      </c>
      <c r="D16" s="26">
        <f>'[10]recap_outremer'!D18</f>
        <v>52</v>
      </c>
      <c r="E16" s="26">
        <f>'[10]recap_outremer'!E18</f>
        <v>137</v>
      </c>
      <c r="F16" s="26">
        <f>'[10]recap_outremer'!F18</f>
        <v>116</v>
      </c>
      <c r="G16" s="26">
        <f>'[10]recap_outremer'!G18</f>
        <v>126</v>
      </c>
      <c r="H16" s="26">
        <f>'[10]recap_outremer'!H18</f>
        <v>65</v>
      </c>
      <c r="I16" s="26">
        <f>'[10]recap_outremer'!I18</f>
        <v>25</v>
      </c>
      <c r="J16" s="26">
        <f>'[10]recap_outremer'!J18</f>
        <v>3</v>
      </c>
      <c r="K16" s="37">
        <f t="shared" si="0"/>
        <v>533</v>
      </c>
    </row>
    <row r="17" spans="1:11" ht="11.25" customHeight="1">
      <c r="A17" s="40" t="s">
        <v>137</v>
      </c>
      <c r="B17" s="26">
        <f>'[10]recap_outremer'!B19</f>
        <v>0</v>
      </c>
      <c r="C17" s="26">
        <f>'[10]recap_outremer'!C19</f>
        <v>7</v>
      </c>
      <c r="D17" s="26">
        <f>'[10]recap_outremer'!D19</f>
        <v>158</v>
      </c>
      <c r="E17" s="26">
        <f>'[10]recap_outremer'!E19</f>
        <v>343</v>
      </c>
      <c r="F17" s="26">
        <f>'[10]recap_outremer'!F19</f>
        <v>338</v>
      </c>
      <c r="G17" s="26">
        <f>'[10]recap_outremer'!G19</f>
        <v>354</v>
      </c>
      <c r="H17" s="26">
        <f>'[10]recap_outremer'!H19</f>
        <v>170</v>
      </c>
      <c r="I17" s="26">
        <f>'[10]recap_outremer'!I19</f>
        <v>71</v>
      </c>
      <c r="J17" s="26">
        <f>'[10]recap_outremer'!J19</f>
        <v>19</v>
      </c>
      <c r="K17" s="37">
        <f t="shared" si="0"/>
        <v>1460</v>
      </c>
    </row>
    <row r="18" spans="1:11" ht="11.25" customHeight="1">
      <c r="A18" s="40" t="s">
        <v>138</v>
      </c>
      <c r="B18" s="26">
        <f>'[10]recap_outremer'!B20</f>
        <v>0</v>
      </c>
      <c r="C18" s="26">
        <f>'[10]recap_outremer'!C20</f>
        <v>1</v>
      </c>
      <c r="D18" s="26">
        <f>'[10]recap_outremer'!D20</f>
        <v>45</v>
      </c>
      <c r="E18" s="26">
        <f>'[10]recap_outremer'!E20</f>
        <v>162</v>
      </c>
      <c r="F18" s="26">
        <f>'[10]recap_outremer'!F20</f>
        <v>163</v>
      </c>
      <c r="G18" s="26">
        <f>'[10]recap_outremer'!G20</f>
        <v>166</v>
      </c>
      <c r="H18" s="26">
        <f>'[10]recap_outremer'!H20</f>
        <v>83</v>
      </c>
      <c r="I18" s="26">
        <f>'[10]recap_outremer'!I20</f>
        <v>35</v>
      </c>
      <c r="J18" s="26">
        <f>'[10]recap_outremer'!J20</f>
        <v>9</v>
      </c>
      <c r="K18" s="37">
        <f t="shared" si="0"/>
        <v>664</v>
      </c>
    </row>
    <row r="19" spans="1:11" ht="11.25" customHeight="1">
      <c r="A19" s="40" t="s">
        <v>139</v>
      </c>
      <c r="B19" s="26">
        <f>'[10]recap_outremer'!B21</f>
        <v>0</v>
      </c>
      <c r="C19" s="26">
        <f>'[10]recap_outremer'!C21</f>
        <v>1</v>
      </c>
      <c r="D19" s="26">
        <f>'[10]recap_outremer'!D21</f>
        <v>12</v>
      </c>
      <c r="E19" s="26">
        <f>'[10]recap_outremer'!E21</f>
        <v>53</v>
      </c>
      <c r="F19" s="26">
        <f>'[10]recap_outremer'!F21</f>
        <v>58</v>
      </c>
      <c r="G19" s="26">
        <f>'[10]recap_outremer'!G21</f>
        <v>67</v>
      </c>
      <c r="H19" s="26">
        <f>'[10]recap_outremer'!H21</f>
        <v>38</v>
      </c>
      <c r="I19" s="26">
        <f>'[10]recap_outremer'!I21</f>
        <v>13</v>
      </c>
      <c r="J19" s="26">
        <f>'[10]recap_outremer'!J21</f>
        <v>10</v>
      </c>
      <c r="K19" s="37">
        <f t="shared" si="0"/>
        <v>252</v>
      </c>
    </row>
    <row r="20" spans="1:11" ht="11.25" customHeight="1">
      <c r="A20" s="40" t="s">
        <v>140</v>
      </c>
      <c r="B20" s="26">
        <f>'[10]recap_outremer'!B22</f>
        <v>0</v>
      </c>
      <c r="C20" s="26">
        <f>'[10]recap_outremer'!C22</f>
        <v>0</v>
      </c>
      <c r="D20" s="26">
        <f>'[10]recap_outremer'!D22</f>
        <v>4</v>
      </c>
      <c r="E20" s="26">
        <f>'[10]recap_outremer'!E22</f>
        <v>26</v>
      </c>
      <c r="F20" s="26">
        <f>'[10]recap_outremer'!F22</f>
        <v>26</v>
      </c>
      <c r="G20" s="26">
        <f>'[10]recap_outremer'!G22</f>
        <v>31</v>
      </c>
      <c r="H20" s="26">
        <f>'[10]recap_outremer'!H22</f>
        <v>28</v>
      </c>
      <c r="I20" s="26">
        <f>'[10]recap_outremer'!I22</f>
        <v>11</v>
      </c>
      <c r="J20" s="26">
        <f>'[10]recap_outremer'!J22</f>
        <v>9</v>
      </c>
      <c r="K20" s="37">
        <f t="shared" si="0"/>
        <v>135</v>
      </c>
    </row>
    <row r="21" spans="1:11" ht="11.25" customHeight="1">
      <c r="A21" s="40" t="s">
        <v>141</v>
      </c>
      <c r="B21" s="26">
        <f>'[10]recap_outremer'!B23</f>
        <v>0</v>
      </c>
      <c r="C21" s="26">
        <f>'[10]recap_outremer'!C23</f>
        <v>0</v>
      </c>
      <c r="D21" s="26">
        <f>'[10]recap_outremer'!D23</f>
        <v>1</v>
      </c>
      <c r="E21" s="26">
        <f>'[10]recap_outremer'!E23</f>
        <v>3</v>
      </c>
      <c r="F21" s="26">
        <f>'[10]recap_outremer'!F23</f>
        <v>10</v>
      </c>
      <c r="G21" s="26">
        <f>'[10]recap_outremer'!G23</f>
        <v>12</v>
      </c>
      <c r="H21" s="26">
        <f>'[10]recap_outremer'!H23</f>
        <v>7</v>
      </c>
      <c r="I21" s="26">
        <f>'[10]recap_outremer'!I23</f>
        <v>7</v>
      </c>
      <c r="J21" s="26">
        <f>'[10]recap_outremer'!J23</f>
        <v>7</v>
      </c>
      <c r="K21" s="37">
        <f t="shared" si="0"/>
        <v>47</v>
      </c>
    </row>
    <row r="22" spans="1:11" ht="11.25" customHeight="1">
      <c r="A22" s="41" t="s">
        <v>142</v>
      </c>
      <c r="B22" s="31">
        <f>'[10]recap_outremer'!B24</f>
        <v>2</v>
      </c>
      <c r="C22" s="31">
        <f>'[10]recap_outremer'!C24</f>
        <v>35</v>
      </c>
      <c r="D22" s="31">
        <f>'[10]recap_outremer'!D24</f>
        <v>310</v>
      </c>
      <c r="E22" s="31">
        <f>'[10]recap_outremer'!E24</f>
        <v>796</v>
      </c>
      <c r="F22" s="31">
        <f>'[10]recap_outremer'!F24</f>
        <v>785</v>
      </c>
      <c r="G22" s="31">
        <f>'[10]recap_outremer'!G24</f>
        <v>837</v>
      </c>
      <c r="H22" s="31">
        <f>'[10]recap_outremer'!H24</f>
        <v>429</v>
      </c>
      <c r="I22" s="31">
        <f>'[10]recap_outremer'!I24</f>
        <v>174</v>
      </c>
      <c r="J22" s="31">
        <f>'[10]recap_outremer'!J24</f>
        <v>62</v>
      </c>
      <c r="K22" s="52">
        <f t="shared" si="0"/>
        <v>3430</v>
      </c>
    </row>
    <row r="23" spans="1:11" ht="11.25" customHeight="1">
      <c r="A23" s="43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1.25" customHeight="1">
      <c r="A24" s="43" t="s">
        <v>143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1.25" customHeight="1">
      <c r="A25" s="43" t="s">
        <v>144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1.25" customHeight="1">
      <c r="A26" s="40" t="s">
        <v>145</v>
      </c>
      <c r="B26" s="26">
        <f>'[10]recap_outremer'!B28</f>
        <v>0</v>
      </c>
      <c r="C26" s="26">
        <f>'[10]recap_outremer'!C28</f>
        <v>0</v>
      </c>
      <c r="D26" s="26">
        <f>'[10]recap_outremer'!D28</f>
        <v>0</v>
      </c>
      <c r="E26" s="26">
        <f>'[10]recap_outremer'!E28</f>
        <v>3</v>
      </c>
      <c r="F26" s="26">
        <f>'[10]recap_outremer'!F28</f>
        <v>2</v>
      </c>
      <c r="G26" s="26">
        <f>'[10]recap_outremer'!G28</f>
        <v>2</v>
      </c>
      <c r="H26" s="26">
        <f>'[10]recap_outremer'!H28</f>
        <v>3</v>
      </c>
      <c r="I26" s="26">
        <f>'[10]recap_outremer'!I28</f>
        <v>0</v>
      </c>
      <c r="J26" s="26">
        <f>'[10]recap_outremer'!J28</f>
        <v>0</v>
      </c>
      <c r="K26" s="51">
        <f aca="true" t="shared" si="1" ref="K26:K31">SUM(B26:J26)</f>
        <v>10</v>
      </c>
    </row>
    <row r="27" spans="1:11" ht="11.25" customHeight="1">
      <c r="A27" s="40" t="s">
        <v>146</v>
      </c>
      <c r="B27" s="26">
        <f>'[10]recap_outremer'!B29</f>
        <v>0</v>
      </c>
      <c r="C27" s="26">
        <f>'[10]recap_outremer'!C29</f>
        <v>0</v>
      </c>
      <c r="D27" s="26">
        <f>'[10]recap_outremer'!D29</f>
        <v>4</v>
      </c>
      <c r="E27" s="26">
        <f>'[10]recap_outremer'!E29</f>
        <v>21</v>
      </c>
      <c r="F27" s="26">
        <f>'[10]recap_outremer'!F29</f>
        <v>35</v>
      </c>
      <c r="G27" s="26">
        <f>'[10]recap_outremer'!G29</f>
        <v>53</v>
      </c>
      <c r="H27" s="26">
        <f>'[10]recap_outremer'!H29</f>
        <v>61</v>
      </c>
      <c r="I27" s="26">
        <f>'[10]recap_outremer'!I29</f>
        <v>45</v>
      </c>
      <c r="J27" s="26">
        <f>'[10]recap_outremer'!J29</f>
        <v>15</v>
      </c>
      <c r="K27" s="37">
        <f t="shared" si="1"/>
        <v>234</v>
      </c>
    </row>
    <row r="28" spans="1:11" ht="11.25" customHeight="1">
      <c r="A28" s="40" t="s">
        <v>147</v>
      </c>
      <c r="B28" s="26">
        <f>'[10]recap_outremer'!B30</f>
        <v>0</v>
      </c>
      <c r="C28" s="26">
        <f>'[10]recap_outremer'!C30</f>
        <v>0</v>
      </c>
      <c r="D28" s="26">
        <f>'[10]recap_outremer'!D30</f>
        <v>0</v>
      </c>
      <c r="E28" s="26">
        <f>'[10]recap_outremer'!E30</f>
        <v>5</v>
      </c>
      <c r="F28" s="26">
        <f>'[10]recap_outremer'!F30</f>
        <v>16</v>
      </c>
      <c r="G28" s="26">
        <f>'[10]recap_outremer'!G30</f>
        <v>36</v>
      </c>
      <c r="H28" s="26">
        <f>'[10]recap_outremer'!H30</f>
        <v>47</v>
      </c>
      <c r="I28" s="26">
        <f>'[10]recap_outremer'!I30</f>
        <v>37</v>
      </c>
      <c r="J28" s="26">
        <f>'[10]recap_outremer'!J30</f>
        <v>19</v>
      </c>
      <c r="K28" s="37">
        <f t="shared" si="1"/>
        <v>160</v>
      </c>
    </row>
    <row r="29" spans="1:11" ht="11.25" customHeight="1">
      <c r="A29" s="40" t="s">
        <v>101</v>
      </c>
      <c r="B29" s="26">
        <f>'[10]recap_outremer'!B31</f>
        <v>0</v>
      </c>
      <c r="C29" s="26">
        <f>'[10]recap_outremer'!C31</f>
        <v>0</v>
      </c>
      <c r="D29" s="26">
        <f>'[10]recap_outremer'!D31</f>
        <v>0</v>
      </c>
      <c r="E29" s="26">
        <f>'[10]recap_outremer'!E31</f>
        <v>2</v>
      </c>
      <c r="F29" s="26">
        <f>'[10]recap_outremer'!F31</f>
        <v>7</v>
      </c>
      <c r="G29" s="26">
        <f>'[10]recap_outremer'!G31</f>
        <v>13</v>
      </c>
      <c r="H29" s="26">
        <f>'[10]recap_outremer'!H31</f>
        <v>17</v>
      </c>
      <c r="I29" s="26">
        <f>'[10]recap_outremer'!I31</f>
        <v>24</v>
      </c>
      <c r="J29" s="26">
        <f>'[10]recap_outremer'!J31</f>
        <v>17</v>
      </c>
      <c r="K29" s="37">
        <f t="shared" si="1"/>
        <v>80</v>
      </c>
    </row>
    <row r="30" spans="1:11" ht="11.25" customHeight="1">
      <c r="A30" s="40" t="s">
        <v>148</v>
      </c>
      <c r="B30" s="26">
        <f>'[10]recap_outremer'!B32</f>
        <v>0</v>
      </c>
      <c r="C30" s="26">
        <f>'[10]recap_outremer'!C32</f>
        <v>0</v>
      </c>
      <c r="D30" s="26">
        <f>'[10]recap_outremer'!D32</f>
        <v>0</v>
      </c>
      <c r="E30" s="26">
        <f>'[10]recap_outremer'!E32</f>
        <v>0</v>
      </c>
      <c r="F30" s="26">
        <f>'[10]recap_outremer'!F32</f>
        <v>0</v>
      </c>
      <c r="G30" s="26">
        <f>'[10]recap_outremer'!G32</f>
        <v>0</v>
      </c>
      <c r="H30" s="26">
        <f>'[10]recap_outremer'!H32</f>
        <v>2</v>
      </c>
      <c r="I30" s="26">
        <f>'[10]recap_outremer'!I32</f>
        <v>3</v>
      </c>
      <c r="J30" s="26">
        <f>'[10]recap_outremer'!J32</f>
        <v>6</v>
      </c>
      <c r="K30" s="37">
        <f t="shared" si="1"/>
        <v>11</v>
      </c>
    </row>
    <row r="31" spans="1:11" ht="11.25" customHeight="1">
      <c r="A31" s="41" t="s">
        <v>149</v>
      </c>
      <c r="B31" s="31">
        <f>'[10]recap_outremer'!B33</f>
        <v>0</v>
      </c>
      <c r="C31" s="31">
        <f>'[10]recap_outremer'!C33</f>
        <v>0</v>
      </c>
      <c r="D31" s="31">
        <f>'[10]recap_outremer'!D33</f>
        <v>4</v>
      </c>
      <c r="E31" s="31">
        <f>'[10]recap_outremer'!E33</f>
        <v>31</v>
      </c>
      <c r="F31" s="31">
        <f>'[10]recap_outremer'!F33</f>
        <v>60</v>
      </c>
      <c r="G31" s="31">
        <f>'[10]recap_outremer'!G33</f>
        <v>104</v>
      </c>
      <c r="H31" s="31">
        <f>'[10]recap_outremer'!H33</f>
        <v>130</v>
      </c>
      <c r="I31" s="31">
        <f>'[10]recap_outremer'!I33</f>
        <v>109</v>
      </c>
      <c r="J31" s="31">
        <f>'[10]recap_outremer'!J33</f>
        <v>57</v>
      </c>
      <c r="K31" s="52">
        <f t="shared" si="1"/>
        <v>495</v>
      </c>
    </row>
    <row r="32" spans="1:11" ht="11.25" customHeight="1">
      <c r="A32" s="43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1.25" customHeight="1">
      <c r="A33" s="43" t="s">
        <v>150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1.25" customHeight="1">
      <c r="A34" s="44" t="s">
        <v>145</v>
      </c>
      <c r="B34" s="26">
        <f>'[10]recap_outremer'!B36</f>
        <v>0</v>
      </c>
      <c r="C34" s="26">
        <f>'[10]recap_outremer'!C36</f>
        <v>0</v>
      </c>
      <c r="D34" s="26">
        <f>'[10]recap_outremer'!D36</f>
        <v>3</v>
      </c>
      <c r="E34" s="26">
        <f>'[10]recap_outremer'!E36</f>
        <v>1</v>
      </c>
      <c r="F34" s="26">
        <f>'[10]recap_outremer'!F36</f>
        <v>6</v>
      </c>
      <c r="G34" s="26">
        <f>'[10]recap_outremer'!G36</f>
        <v>3</v>
      </c>
      <c r="H34" s="26">
        <f>'[10]recap_outremer'!H36</f>
        <v>1</v>
      </c>
      <c r="I34" s="26">
        <f>'[10]recap_outremer'!I36</f>
        <v>2</v>
      </c>
      <c r="J34" s="26">
        <f>'[10]recap_outremer'!J36</f>
        <v>0</v>
      </c>
      <c r="K34" s="51">
        <f aca="true" t="shared" si="2" ref="K34:K39">SUM(B34:J34)</f>
        <v>16</v>
      </c>
    </row>
    <row r="35" spans="1:11" ht="11.25" customHeight="1">
      <c r="A35" s="45" t="s">
        <v>146</v>
      </c>
      <c r="B35" s="26">
        <f>'[10]recap_outremer'!B37</f>
        <v>0</v>
      </c>
      <c r="C35" s="26">
        <f>'[10]recap_outremer'!C37</f>
        <v>0</v>
      </c>
      <c r="D35" s="26">
        <f>'[10]recap_outremer'!D37</f>
        <v>0</v>
      </c>
      <c r="E35" s="26">
        <f>'[10]recap_outremer'!E37</f>
        <v>0</v>
      </c>
      <c r="F35" s="26">
        <f>'[10]recap_outremer'!F37</f>
        <v>0</v>
      </c>
      <c r="G35" s="26">
        <f>'[10]recap_outremer'!G37</f>
        <v>3</v>
      </c>
      <c r="H35" s="26">
        <f>'[10]recap_outremer'!H37</f>
        <v>1</v>
      </c>
      <c r="I35" s="26">
        <f>'[10]recap_outremer'!I37</f>
        <v>0</v>
      </c>
      <c r="J35" s="26">
        <f>'[10]recap_outremer'!J37</f>
        <v>0</v>
      </c>
      <c r="K35" s="37">
        <f t="shared" si="2"/>
        <v>4</v>
      </c>
    </row>
    <row r="36" spans="1:11" ht="11.25" customHeight="1">
      <c r="A36" s="45" t="s">
        <v>147</v>
      </c>
      <c r="B36" s="26">
        <f>'[10]recap_outremer'!B38</f>
        <v>0</v>
      </c>
      <c r="C36" s="26">
        <f>'[10]recap_outremer'!C38</f>
        <v>0</v>
      </c>
      <c r="D36" s="26">
        <f>'[10]recap_outremer'!D38</f>
        <v>0</v>
      </c>
      <c r="E36" s="26">
        <f>'[10]recap_outremer'!E38</f>
        <v>0</v>
      </c>
      <c r="F36" s="26">
        <f>'[10]recap_outremer'!F38</f>
        <v>0</v>
      </c>
      <c r="G36" s="26">
        <f>'[10]recap_outremer'!G38</f>
        <v>0</v>
      </c>
      <c r="H36" s="26">
        <f>'[10]recap_outremer'!H38</f>
        <v>0</v>
      </c>
      <c r="I36" s="26">
        <f>'[10]recap_outremer'!I38</f>
        <v>0</v>
      </c>
      <c r="J36" s="26">
        <f>'[10]recap_outremer'!J38</f>
        <v>0</v>
      </c>
      <c r="K36" s="37">
        <f t="shared" si="2"/>
        <v>0</v>
      </c>
    </row>
    <row r="37" spans="1:11" ht="11.25" customHeight="1">
      <c r="A37" s="45" t="s">
        <v>101</v>
      </c>
      <c r="B37" s="26">
        <f>'[10]recap_outremer'!B39</f>
        <v>0</v>
      </c>
      <c r="C37" s="26">
        <f>'[10]recap_outremer'!C39</f>
        <v>0</v>
      </c>
      <c r="D37" s="26">
        <f>'[10]recap_outremer'!D39</f>
        <v>0</v>
      </c>
      <c r="E37" s="26">
        <f>'[10]recap_outremer'!E39</f>
        <v>0</v>
      </c>
      <c r="F37" s="26">
        <f>'[10]recap_outremer'!F39</f>
        <v>0</v>
      </c>
      <c r="G37" s="26">
        <f>'[10]recap_outremer'!G39</f>
        <v>0</v>
      </c>
      <c r="H37" s="26">
        <f>'[10]recap_outremer'!H39</f>
        <v>0</v>
      </c>
      <c r="I37" s="26">
        <f>'[10]recap_outremer'!I39</f>
        <v>0</v>
      </c>
      <c r="J37" s="26">
        <f>'[10]recap_outremer'!J39</f>
        <v>0</v>
      </c>
      <c r="K37" s="37">
        <f t="shared" si="2"/>
        <v>0</v>
      </c>
    </row>
    <row r="38" spans="1:11" ht="11.25" customHeight="1">
      <c r="A38" s="45" t="s">
        <v>148</v>
      </c>
      <c r="B38" s="26">
        <f>'[10]recap_outremer'!B40</f>
        <v>0</v>
      </c>
      <c r="C38" s="26">
        <f>'[10]recap_outremer'!C40</f>
        <v>0</v>
      </c>
      <c r="D38" s="26">
        <f>'[10]recap_outremer'!D40</f>
        <v>0</v>
      </c>
      <c r="E38" s="26">
        <f>'[10]recap_outremer'!E40</f>
        <v>0</v>
      </c>
      <c r="F38" s="26">
        <f>'[10]recap_outremer'!F40</f>
        <v>0</v>
      </c>
      <c r="G38" s="26">
        <f>'[10]recap_outremer'!G40</f>
        <v>0</v>
      </c>
      <c r="H38" s="26">
        <f>'[10]recap_outremer'!H40</f>
        <v>0</v>
      </c>
      <c r="I38" s="26">
        <f>'[10]recap_outremer'!I40</f>
        <v>0</v>
      </c>
      <c r="J38" s="26">
        <f>'[10]recap_outremer'!J40</f>
        <v>0</v>
      </c>
      <c r="K38" s="37">
        <f t="shared" si="2"/>
        <v>0</v>
      </c>
    </row>
    <row r="39" spans="1:22" ht="11.25" customHeight="1">
      <c r="A39" s="41" t="s">
        <v>151</v>
      </c>
      <c r="B39" s="31">
        <f>'[10]recap_outremer'!B41</f>
        <v>0</v>
      </c>
      <c r="C39" s="31">
        <f>'[10]recap_outremer'!C41</f>
        <v>0</v>
      </c>
      <c r="D39" s="31">
        <f>'[10]recap_outremer'!D41</f>
        <v>3</v>
      </c>
      <c r="E39" s="31">
        <f>'[10]recap_outremer'!E41</f>
        <v>1</v>
      </c>
      <c r="F39" s="31">
        <f>'[10]recap_outremer'!F41</f>
        <v>6</v>
      </c>
      <c r="G39" s="31">
        <f>'[10]recap_outremer'!G41</f>
        <v>6</v>
      </c>
      <c r="H39" s="31">
        <f>'[10]recap_outremer'!H41</f>
        <v>2</v>
      </c>
      <c r="I39" s="31">
        <f>'[10]recap_outremer'!I41</f>
        <v>2</v>
      </c>
      <c r="J39" s="31">
        <f>'[10]recap_outremer'!J41</f>
        <v>0</v>
      </c>
      <c r="K39" s="52">
        <f t="shared" si="2"/>
        <v>20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11" ht="11.25" customHeight="1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1.25" customHeight="1">
      <c r="A41" s="46" t="s">
        <v>152</v>
      </c>
      <c r="B41" s="34">
        <f>'[10]recap_outremer'!B43</f>
        <v>2</v>
      </c>
      <c r="C41" s="34">
        <f>'[10]recap_outremer'!C43</f>
        <v>35</v>
      </c>
      <c r="D41" s="34">
        <f>'[10]recap_outremer'!D43</f>
        <v>317</v>
      </c>
      <c r="E41" s="34">
        <f>'[10]recap_outremer'!E43</f>
        <v>828</v>
      </c>
      <c r="F41" s="34">
        <f>'[10]recap_outremer'!F43</f>
        <v>851</v>
      </c>
      <c r="G41" s="34">
        <f>'[10]recap_outremer'!G43</f>
        <v>947</v>
      </c>
      <c r="H41" s="34">
        <f>'[10]recap_outremer'!H43</f>
        <v>561</v>
      </c>
      <c r="I41" s="34">
        <f>'[10]recap_outremer'!I43</f>
        <v>285</v>
      </c>
      <c r="J41" s="34">
        <f>'[10]recap_outremer'!J43</f>
        <v>119</v>
      </c>
      <c r="K41" s="46">
        <f>SUM(B41:J41)</f>
        <v>3945</v>
      </c>
    </row>
    <row r="42" spans="1:11" ht="11.25" customHeight="1">
      <c r="A42" s="39" t="s">
        <v>212</v>
      </c>
      <c r="B42" s="26">
        <f>'[10]recap_outremer'!B44</f>
        <v>0</v>
      </c>
      <c r="C42" s="26">
        <f>'[10]recap_outremer'!C44</f>
        <v>0</v>
      </c>
      <c r="D42" s="26">
        <f>'[10]recap_outremer'!D44</f>
        <v>0</v>
      </c>
      <c r="E42" s="26">
        <f>'[10]recap_outremer'!E44</f>
        <v>0</v>
      </c>
      <c r="F42" s="26">
        <f>'[10]recap_outremer'!F44</f>
        <v>0</v>
      </c>
      <c r="G42" s="26">
        <f>'[10]recap_outremer'!G44</f>
        <v>0</v>
      </c>
      <c r="H42" s="26">
        <f>'[10]recap_outremer'!H44</f>
        <v>0</v>
      </c>
      <c r="I42" s="26">
        <f>'[10]recap_outremer'!I44</f>
        <v>0</v>
      </c>
      <c r="J42" s="26">
        <f>'[10]recap_outremer'!J44</f>
        <v>0</v>
      </c>
      <c r="K42" s="26">
        <f>SUM(B42:J42)</f>
        <v>0</v>
      </c>
    </row>
    <row r="43" spans="1:11" ht="11.25" customHeight="1">
      <c r="A43" s="47" t="s">
        <v>153</v>
      </c>
      <c r="B43" s="53">
        <f>'[10]recap_outremer'!B45</f>
        <v>5</v>
      </c>
      <c r="C43" s="53">
        <f>'[10]recap_outremer'!C45</f>
        <v>66</v>
      </c>
      <c r="D43" s="53">
        <f>'[10]recap_outremer'!D45</f>
        <v>443</v>
      </c>
      <c r="E43" s="53">
        <f>'[10]recap_outremer'!E45</f>
        <v>1024</v>
      </c>
      <c r="F43" s="53">
        <f>'[10]recap_outremer'!F45</f>
        <v>1027</v>
      </c>
      <c r="G43" s="53">
        <f>'[10]recap_outremer'!G45</f>
        <v>1230</v>
      </c>
      <c r="H43" s="53">
        <f>'[10]recap_outremer'!H45</f>
        <v>724</v>
      </c>
      <c r="I43" s="53">
        <f>'[10]recap_outremer'!I45</f>
        <v>361</v>
      </c>
      <c r="J43" s="53">
        <f>'[10]recap_outremer'!J45</f>
        <v>147</v>
      </c>
      <c r="K43" s="53">
        <f>SUM(B43:J43)</f>
        <v>5027</v>
      </c>
    </row>
    <row r="44" ht="21.75" customHeight="1"/>
    <row r="45" ht="15.7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 customHeight="1"/>
    <row r="66" ht="12.75"/>
    <row r="67" ht="12.75"/>
    <row r="68" ht="12.75"/>
    <row r="69" ht="12.75" customHeight="1"/>
    <row r="70" ht="12.75" customHeight="1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 customHeight="1"/>
    <row r="81" ht="12.75"/>
    <row r="82" ht="12.75"/>
    <row r="83" ht="12.75"/>
    <row r="84" ht="12.75"/>
    <row r="85" ht="12.75"/>
    <row r="86" ht="12.75"/>
    <row r="87" ht="12.75" customHeight="1"/>
    <row r="88" ht="12.75"/>
    <row r="89" ht="12.75"/>
    <row r="90" ht="12.75"/>
    <row r="91" ht="12.75"/>
    <row r="92" ht="12.75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27</oddFooter>
  </headerFooter>
  <rowBreaks count="1" manualBreakCount="1">
    <brk id="43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V33"/>
  <sheetViews>
    <sheetView zoomScaleSheetLayoutView="100" zoomScalePageLayoutView="0" workbookViewId="0" topLeftCell="A19">
      <selection activeCell="B36" sqref="B36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spans="1:4" ht="21.75" customHeight="1">
      <c r="A1" s="71" t="s">
        <v>220</v>
      </c>
      <c r="D1" s="404" t="str">
        <f>couverture!A34</f>
        <v>Situation au 1er octobre 2013</v>
      </c>
    </row>
    <row r="2" ht="15.75" customHeight="1">
      <c r="A2" s="24" t="s">
        <v>171</v>
      </c>
    </row>
    <row r="3" spans="1:11" ht="26.2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26">
        <f>'[10]recap_outremer'!N7</f>
        <v>0</v>
      </c>
      <c r="C4" s="26">
        <f>'[10]recap_outremer'!O7</f>
        <v>1</v>
      </c>
      <c r="D4" s="26">
        <f>'[10]recap_outremer'!P7</f>
        <v>22</v>
      </c>
      <c r="E4" s="26">
        <f>'[10]recap_outremer'!Q7</f>
        <v>103</v>
      </c>
      <c r="F4" s="26">
        <f>'[10]recap_outremer'!R7</f>
        <v>104</v>
      </c>
      <c r="G4" s="26">
        <f>'[10]recap_outremer'!S7</f>
        <v>149</v>
      </c>
      <c r="H4" s="26">
        <f>'[10]recap_outremer'!T7</f>
        <v>68</v>
      </c>
      <c r="I4" s="26">
        <f>'[10]recap_outremer'!U7</f>
        <v>29</v>
      </c>
      <c r="J4" s="26">
        <f>'[10]recap_outremer'!V7</f>
        <v>5</v>
      </c>
      <c r="K4" s="39">
        <f>SUM(B4:J4)</f>
        <v>481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62"/>
    </row>
    <row r="6" spans="1:22" ht="11.25" customHeight="1">
      <c r="A6" s="40" t="s">
        <v>158</v>
      </c>
      <c r="B6" s="26">
        <f>'[10]recap_outremer'!N9</f>
        <v>0</v>
      </c>
      <c r="C6" s="26">
        <f>'[10]recap_outremer'!O9</f>
        <v>2</v>
      </c>
      <c r="D6" s="26">
        <f>'[10]recap_outremer'!P9</f>
        <v>1</v>
      </c>
      <c r="E6" s="26">
        <f>'[10]recap_outremer'!Q9</f>
        <v>2</v>
      </c>
      <c r="F6" s="26">
        <f>'[10]recap_outremer'!R9</f>
        <v>1</v>
      </c>
      <c r="G6" s="26">
        <f>'[10]recap_outremer'!S9</f>
        <v>4</v>
      </c>
      <c r="H6" s="26">
        <f>'[10]recap_outremer'!T9</f>
        <v>5</v>
      </c>
      <c r="I6" s="26">
        <f>'[10]recap_outremer'!U9</f>
        <v>2</v>
      </c>
      <c r="J6" s="26">
        <f>'[10]recap_outremer'!V9</f>
        <v>0</v>
      </c>
      <c r="K6" s="43">
        <f>SUM(B6:J6)</f>
        <v>17</v>
      </c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11" ht="11.25" customHeight="1">
      <c r="A7" s="40" t="s">
        <v>159</v>
      </c>
      <c r="B7" s="26">
        <f>'[10]recap_outremer'!N10</f>
        <v>0</v>
      </c>
      <c r="C7" s="26">
        <f>'[10]recap_outremer'!O10</f>
        <v>1</v>
      </c>
      <c r="D7" s="26">
        <f>'[10]recap_outremer'!P10</f>
        <v>10</v>
      </c>
      <c r="E7" s="26">
        <f>'[10]recap_outremer'!Q10</f>
        <v>27</v>
      </c>
      <c r="F7" s="26">
        <f>'[10]recap_outremer'!R10</f>
        <v>41</v>
      </c>
      <c r="G7" s="26">
        <f>'[10]recap_outremer'!S10</f>
        <v>52</v>
      </c>
      <c r="H7" s="26">
        <f>'[10]recap_outremer'!T10</f>
        <v>37</v>
      </c>
      <c r="I7" s="26">
        <f>'[10]recap_outremer'!U10</f>
        <v>41</v>
      </c>
      <c r="J7" s="26">
        <f>'[10]recap_outremer'!V10</f>
        <v>24</v>
      </c>
      <c r="K7" s="37">
        <f>SUM(B7:J7)</f>
        <v>233</v>
      </c>
    </row>
    <row r="8" spans="1:22" ht="11.25" customHeight="1">
      <c r="A8" s="54" t="s">
        <v>160</v>
      </c>
      <c r="B8" s="30">
        <f>'[10]recap_outremer'!N11</f>
        <v>0</v>
      </c>
      <c r="C8" s="30">
        <f>'[10]recap_outremer'!O11</f>
        <v>3</v>
      </c>
      <c r="D8" s="30">
        <f>'[10]recap_outremer'!P11</f>
        <v>11</v>
      </c>
      <c r="E8" s="30">
        <f>'[10]recap_outremer'!Q11</f>
        <v>29</v>
      </c>
      <c r="F8" s="30">
        <f>'[10]recap_outremer'!R11</f>
        <v>42</v>
      </c>
      <c r="G8" s="30">
        <f>'[10]recap_outremer'!S11</f>
        <v>56</v>
      </c>
      <c r="H8" s="30">
        <f>'[10]recap_outremer'!T11</f>
        <v>42</v>
      </c>
      <c r="I8" s="30">
        <f>'[10]recap_outremer'!U11</f>
        <v>43</v>
      </c>
      <c r="J8" s="30">
        <f>'[10]recap_outremer'!V11</f>
        <v>24</v>
      </c>
      <c r="K8" s="58">
        <f>SUM(B8:J8)</f>
        <v>250</v>
      </c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25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11" ht="11.25" customHeight="1">
      <c r="A10" s="40" t="s">
        <v>158</v>
      </c>
      <c r="B10" s="26">
        <f>'[10]recap_outremer'!N13</f>
        <v>0</v>
      </c>
      <c r="C10" s="26">
        <f>'[10]recap_outremer'!O13</f>
        <v>0</v>
      </c>
      <c r="D10" s="26">
        <f>'[10]recap_outremer'!P13</f>
        <v>5</v>
      </c>
      <c r="E10" s="26">
        <f>'[10]recap_outremer'!Q13</f>
        <v>9</v>
      </c>
      <c r="F10" s="26">
        <f>'[10]recap_outremer'!R13</f>
        <v>8</v>
      </c>
      <c r="G10" s="26">
        <f>'[10]recap_outremer'!S13</f>
        <v>12</v>
      </c>
      <c r="H10" s="26">
        <f>'[10]recap_outremer'!T13</f>
        <v>1</v>
      </c>
      <c r="I10" s="26">
        <f>'[10]recap_outremer'!U13</f>
        <v>5</v>
      </c>
      <c r="J10" s="26">
        <f>'[10]recap_outremer'!V13</f>
        <v>0</v>
      </c>
      <c r="K10" s="51">
        <f>SUM(B10:J10)</f>
        <v>40</v>
      </c>
    </row>
    <row r="11" spans="1:11" ht="12.75">
      <c r="A11" s="40" t="s">
        <v>159</v>
      </c>
      <c r="B11" s="26">
        <f>'[10]recap_outremer'!N14</f>
        <v>0</v>
      </c>
      <c r="C11" s="26">
        <f>'[10]recap_outremer'!O14</f>
        <v>11</v>
      </c>
      <c r="D11" s="26">
        <f>'[10]recap_outremer'!P14</f>
        <v>105</v>
      </c>
      <c r="E11" s="26">
        <f>'[10]recap_outremer'!Q14</f>
        <v>297</v>
      </c>
      <c r="F11" s="26">
        <f>'[10]recap_outremer'!R14</f>
        <v>314</v>
      </c>
      <c r="G11" s="26">
        <f>'[10]recap_outremer'!S14</f>
        <v>289</v>
      </c>
      <c r="H11" s="26">
        <f>'[10]recap_outremer'!T14</f>
        <v>114</v>
      </c>
      <c r="I11" s="26">
        <f>'[10]recap_outremer'!U14</f>
        <v>44</v>
      </c>
      <c r="J11" s="26">
        <f>'[10]recap_outremer'!V14</f>
        <v>5</v>
      </c>
      <c r="K11" s="51">
        <f>SUM(B11:J11)</f>
        <v>1179</v>
      </c>
    </row>
    <row r="12" spans="1:11" ht="12.75">
      <c r="A12" s="54" t="s">
        <v>160</v>
      </c>
      <c r="B12" s="30">
        <f>'[10]recap_outremer'!N15</f>
        <v>0</v>
      </c>
      <c r="C12" s="30">
        <f>'[10]recap_outremer'!O15</f>
        <v>11</v>
      </c>
      <c r="D12" s="30">
        <f>'[10]recap_outremer'!P15</f>
        <v>110</v>
      </c>
      <c r="E12" s="30">
        <f>'[10]recap_outremer'!Q15</f>
        <v>306</v>
      </c>
      <c r="F12" s="30">
        <f>'[10]recap_outremer'!R15</f>
        <v>322</v>
      </c>
      <c r="G12" s="30">
        <f>'[10]recap_outremer'!S15</f>
        <v>301</v>
      </c>
      <c r="H12" s="30">
        <f>'[10]recap_outremer'!T15</f>
        <v>115</v>
      </c>
      <c r="I12" s="30">
        <f>'[10]recap_outremer'!U15</f>
        <v>49</v>
      </c>
      <c r="J12" s="30">
        <f>'[10]recap_outremer'!V15</f>
        <v>5</v>
      </c>
      <c r="K12" s="58">
        <f>SUM(B12:J12)</f>
        <v>1219</v>
      </c>
    </row>
    <row r="13" spans="1:11" ht="12.7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40" t="s">
        <v>158</v>
      </c>
      <c r="B14" s="26">
        <f>'[10]recap_outremer'!N17</f>
        <v>0</v>
      </c>
      <c r="C14" s="26">
        <f>'[10]recap_outremer'!O17</f>
        <v>0</v>
      </c>
      <c r="D14" s="26">
        <f>'[10]recap_outremer'!P17</f>
        <v>13</v>
      </c>
      <c r="E14" s="26">
        <f>'[10]recap_outremer'!Q17</f>
        <v>39</v>
      </c>
      <c r="F14" s="26">
        <f>'[10]recap_outremer'!R17</f>
        <v>30</v>
      </c>
      <c r="G14" s="26">
        <f>'[10]recap_outremer'!S17</f>
        <v>77</v>
      </c>
      <c r="H14" s="26">
        <f>'[10]recap_outremer'!T17</f>
        <v>130</v>
      </c>
      <c r="I14" s="26">
        <f>'[10]recap_outremer'!U17</f>
        <v>83</v>
      </c>
      <c r="J14" s="26">
        <f>'[10]recap_outremer'!V17</f>
        <v>56</v>
      </c>
      <c r="K14" s="51">
        <f>SUM(B14:J14)</f>
        <v>428</v>
      </c>
    </row>
    <row r="15" spans="1:11" ht="12.75">
      <c r="A15" s="40" t="s">
        <v>159</v>
      </c>
      <c r="B15" s="26">
        <f>'[10]recap_outremer'!N18</f>
        <v>0</v>
      </c>
      <c r="C15" s="26">
        <f>'[10]recap_outremer'!O18</f>
        <v>3</v>
      </c>
      <c r="D15" s="26">
        <f>'[10]recap_outremer'!P18</f>
        <v>12</v>
      </c>
      <c r="E15" s="26">
        <f>'[10]recap_outremer'!Q18</f>
        <v>38</v>
      </c>
      <c r="F15" s="26">
        <f>'[10]recap_outremer'!R18</f>
        <v>55</v>
      </c>
      <c r="G15" s="26">
        <f>'[10]recap_outremer'!S18</f>
        <v>72</v>
      </c>
      <c r="H15" s="26">
        <f>'[10]recap_outremer'!T18</f>
        <v>39</v>
      </c>
      <c r="I15" s="26">
        <f>'[10]recap_outremer'!U18</f>
        <v>16</v>
      </c>
      <c r="J15" s="26">
        <f>'[10]recap_outremer'!V18</f>
        <v>11</v>
      </c>
      <c r="K15" s="37">
        <f>SUM(B15:J15)</f>
        <v>246</v>
      </c>
    </row>
    <row r="16" spans="1:11" ht="12.75">
      <c r="A16" s="54" t="s">
        <v>160</v>
      </c>
      <c r="B16" s="30">
        <f>'[10]recap_outremer'!N19</f>
        <v>0</v>
      </c>
      <c r="C16" s="30">
        <f>'[10]recap_outremer'!O19</f>
        <v>3</v>
      </c>
      <c r="D16" s="30">
        <f>'[10]recap_outremer'!P19</f>
        <v>25</v>
      </c>
      <c r="E16" s="30">
        <f>'[10]recap_outremer'!Q19</f>
        <v>77</v>
      </c>
      <c r="F16" s="30">
        <f>'[10]recap_outremer'!R19</f>
        <v>85</v>
      </c>
      <c r="G16" s="30">
        <f>'[10]recap_outremer'!S19</f>
        <v>149</v>
      </c>
      <c r="H16" s="30">
        <f>'[10]recap_outremer'!T19</f>
        <v>169</v>
      </c>
      <c r="I16" s="30">
        <f>'[10]recap_outremer'!U19</f>
        <v>99</v>
      </c>
      <c r="J16" s="30">
        <f>'[10]recap_outremer'!V19</f>
        <v>67</v>
      </c>
      <c r="K16" s="58">
        <f>SUM(B16:J16)</f>
        <v>674</v>
      </c>
    </row>
    <row r="17" spans="1:11" ht="12.75">
      <c r="A17" s="54" t="s">
        <v>163</v>
      </c>
      <c r="B17" s="32">
        <f>'[10]recap_outremer'!N20</f>
        <v>0</v>
      </c>
      <c r="C17" s="32">
        <f>'[10]recap_outremer'!O20</f>
        <v>0</v>
      </c>
      <c r="D17" s="32">
        <f>'[10]recap_outremer'!P20</f>
        <v>0</v>
      </c>
      <c r="E17" s="32">
        <f>'[10]recap_outremer'!Q20</f>
        <v>0</v>
      </c>
      <c r="F17" s="32">
        <f>'[10]recap_outremer'!R20</f>
        <v>0</v>
      </c>
      <c r="G17" s="32">
        <f>'[10]recap_outremer'!S20</f>
        <v>0</v>
      </c>
      <c r="H17" s="32">
        <f>'[10]recap_outremer'!T20</f>
        <v>0</v>
      </c>
      <c r="I17" s="32">
        <f>'[10]recap_outremer'!U20</f>
        <v>0</v>
      </c>
      <c r="J17" s="32">
        <f>'[10]recap_outremer'!V20</f>
        <v>0</v>
      </c>
      <c r="K17" s="58">
        <f>SUM(B17:J17)</f>
        <v>0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2.75">
      <c r="A19" s="40" t="s">
        <v>164</v>
      </c>
      <c r="B19" s="26">
        <f>'[10]recap_outremer'!N22</f>
        <v>0</v>
      </c>
      <c r="C19" s="26">
        <f>'[10]recap_outremer'!O22</f>
        <v>0</v>
      </c>
      <c r="D19" s="26">
        <f>'[10]recap_outremer'!P22</f>
        <v>1</v>
      </c>
      <c r="E19" s="26">
        <f>'[10]recap_outremer'!Q22</f>
        <v>3</v>
      </c>
      <c r="F19" s="26">
        <f>'[10]recap_outremer'!R22</f>
        <v>5</v>
      </c>
      <c r="G19" s="26">
        <f>'[10]recap_outremer'!S22</f>
        <v>6</v>
      </c>
      <c r="H19" s="26">
        <f>'[10]recap_outremer'!T22</f>
        <v>6</v>
      </c>
      <c r="I19" s="26">
        <f>'[10]recap_outremer'!U22</f>
        <v>6</v>
      </c>
      <c r="J19" s="26">
        <f>'[10]recap_outremer'!V22</f>
        <v>0</v>
      </c>
      <c r="K19" s="51">
        <f aca="true" t="shared" si="0" ref="K19:K26">SUM(B19:J19)</f>
        <v>27</v>
      </c>
    </row>
    <row r="20" spans="1:11" ht="12.75">
      <c r="A20" s="40" t="s">
        <v>165</v>
      </c>
      <c r="B20" s="26">
        <f>'[10]recap_outremer'!N23</f>
        <v>0</v>
      </c>
      <c r="C20" s="26">
        <f>'[10]recap_outremer'!O23</f>
        <v>0</v>
      </c>
      <c r="D20" s="26">
        <f>'[10]recap_outremer'!P23</f>
        <v>0</v>
      </c>
      <c r="E20" s="26">
        <f>'[10]recap_outremer'!Q23</f>
        <v>7</v>
      </c>
      <c r="F20" s="26">
        <f>'[10]recap_outremer'!R23</f>
        <v>8</v>
      </c>
      <c r="G20" s="26">
        <f>'[10]recap_outremer'!S23</f>
        <v>20</v>
      </c>
      <c r="H20" s="26">
        <f>'[10]recap_outremer'!T23</f>
        <v>10</v>
      </c>
      <c r="I20" s="26">
        <f>'[10]recap_outremer'!U23</f>
        <v>5</v>
      </c>
      <c r="J20" s="26">
        <f>'[10]recap_outremer'!V23</f>
        <v>1</v>
      </c>
      <c r="K20" s="37">
        <f t="shared" si="0"/>
        <v>51</v>
      </c>
    </row>
    <row r="21" spans="1:11" ht="12.75">
      <c r="A21" s="40" t="s">
        <v>166</v>
      </c>
      <c r="B21" s="26">
        <f>'[10]recap_outremer'!N24</f>
        <v>0</v>
      </c>
      <c r="C21" s="26">
        <f>'[10]recap_outremer'!O24</f>
        <v>3</v>
      </c>
      <c r="D21" s="26">
        <f>'[10]recap_outremer'!P24</f>
        <v>10</v>
      </c>
      <c r="E21" s="26">
        <f>'[10]recap_outremer'!Q24</f>
        <v>13</v>
      </c>
      <c r="F21" s="26">
        <f>'[10]recap_outremer'!R24</f>
        <v>13</v>
      </c>
      <c r="G21" s="26">
        <f>'[10]recap_outremer'!S24</f>
        <v>14</v>
      </c>
      <c r="H21" s="26">
        <f>'[10]recap_outremer'!T24</f>
        <v>9</v>
      </c>
      <c r="I21" s="26">
        <f>'[10]recap_outremer'!U24</f>
        <v>4</v>
      </c>
      <c r="J21" s="26">
        <f>'[10]recap_outremer'!V24</f>
        <v>5</v>
      </c>
      <c r="K21" s="37">
        <f t="shared" si="0"/>
        <v>71</v>
      </c>
    </row>
    <row r="22" spans="1:11" ht="12.75" customHeight="1">
      <c r="A22" s="54" t="s">
        <v>160</v>
      </c>
      <c r="B22" s="30">
        <f>'[10]recap_outremer'!N25</f>
        <v>0</v>
      </c>
      <c r="C22" s="30">
        <f>'[10]recap_outremer'!O25</f>
        <v>3</v>
      </c>
      <c r="D22" s="30">
        <f>'[10]recap_outremer'!P25</f>
        <v>11</v>
      </c>
      <c r="E22" s="30">
        <f>'[10]recap_outremer'!Q25</f>
        <v>23</v>
      </c>
      <c r="F22" s="30">
        <f>'[10]recap_outremer'!R25</f>
        <v>26</v>
      </c>
      <c r="G22" s="30">
        <f>'[10]recap_outremer'!S25</f>
        <v>40</v>
      </c>
      <c r="H22" s="30">
        <f>'[10]recap_outremer'!T25</f>
        <v>25</v>
      </c>
      <c r="I22" s="30">
        <f>'[10]recap_outremer'!U25</f>
        <v>15</v>
      </c>
      <c r="J22" s="30">
        <f>'[10]recap_outremer'!V25</f>
        <v>6</v>
      </c>
      <c r="K22" s="58">
        <f t="shared" si="0"/>
        <v>149</v>
      </c>
    </row>
    <row r="23" spans="1:11" ht="12.75">
      <c r="A23" s="54" t="s">
        <v>108</v>
      </c>
      <c r="B23" s="26">
        <f>'[10]recap_outremer'!N26</f>
        <v>0</v>
      </c>
      <c r="C23" s="26">
        <f>'[10]recap_outremer'!O26</f>
        <v>5</v>
      </c>
      <c r="D23" s="26">
        <f>'[10]recap_outremer'!P26</f>
        <v>40</v>
      </c>
      <c r="E23" s="26">
        <f>'[10]recap_outremer'!Q26</f>
        <v>106</v>
      </c>
      <c r="F23" s="26">
        <f>'[10]recap_outremer'!R26</f>
        <v>108</v>
      </c>
      <c r="G23" s="26">
        <f>'[10]recap_outremer'!S26</f>
        <v>80</v>
      </c>
      <c r="H23" s="26">
        <f>'[10]recap_outremer'!T26</f>
        <v>24</v>
      </c>
      <c r="I23" s="26">
        <f>'[10]recap_outremer'!U26</f>
        <v>9</v>
      </c>
      <c r="J23" s="26">
        <f>'[10]recap_outremer'!V26</f>
        <v>0</v>
      </c>
      <c r="K23" s="52">
        <f t="shared" si="0"/>
        <v>372</v>
      </c>
    </row>
    <row r="24" spans="1:11" ht="12.75">
      <c r="A24" s="40" t="s">
        <v>167</v>
      </c>
      <c r="B24" s="26">
        <f>'[10]recap_outremer'!N27</f>
        <v>0</v>
      </c>
      <c r="C24" s="26">
        <f>'[10]recap_outremer'!O27</f>
        <v>1</v>
      </c>
      <c r="D24" s="26">
        <f>'[10]recap_outremer'!P27</f>
        <v>8</v>
      </c>
      <c r="E24" s="26">
        <f>'[10]recap_outremer'!Q27</f>
        <v>37</v>
      </c>
      <c r="F24" s="26">
        <f>'[10]recap_outremer'!R27</f>
        <v>27</v>
      </c>
      <c r="G24" s="26">
        <f>'[10]recap_outremer'!S27</f>
        <v>39</v>
      </c>
      <c r="H24" s="26">
        <f>'[10]recap_outremer'!T27</f>
        <v>34</v>
      </c>
      <c r="I24" s="26">
        <f>'[10]recap_outremer'!U27</f>
        <v>10</v>
      </c>
      <c r="J24" s="26">
        <f>'[10]recap_outremer'!V27</f>
        <v>3</v>
      </c>
      <c r="K24" s="29">
        <f t="shared" si="0"/>
        <v>159</v>
      </c>
    </row>
    <row r="25" spans="1:11" ht="12.75">
      <c r="A25" s="40" t="s">
        <v>168</v>
      </c>
      <c r="B25" s="26">
        <f>'[10]recap_outremer'!N28</f>
        <v>0</v>
      </c>
      <c r="C25" s="26">
        <f>'[10]recap_outremer'!O28</f>
        <v>0</v>
      </c>
      <c r="D25" s="26">
        <f>'[10]recap_outremer'!P28</f>
        <v>0</v>
      </c>
      <c r="E25" s="26">
        <f>'[10]recap_outremer'!Q28</f>
        <v>1</v>
      </c>
      <c r="F25" s="26">
        <f>'[10]recap_outremer'!R28</f>
        <v>1</v>
      </c>
      <c r="G25" s="26">
        <f>'[10]recap_outremer'!S28</f>
        <v>0</v>
      </c>
      <c r="H25" s="26">
        <f>'[10]recap_outremer'!T28</f>
        <v>3</v>
      </c>
      <c r="I25" s="26">
        <f>'[10]recap_outremer'!U28</f>
        <v>0</v>
      </c>
      <c r="J25" s="26">
        <f>'[10]recap_outremer'!V28</f>
        <v>0</v>
      </c>
      <c r="K25" s="37">
        <f t="shared" si="0"/>
        <v>5</v>
      </c>
    </row>
    <row r="26" spans="1:11" ht="12.75" customHeight="1">
      <c r="A26" s="54" t="s">
        <v>160</v>
      </c>
      <c r="B26" s="30">
        <f>'[10]recap_outremer'!N29</f>
        <v>0</v>
      </c>
      <c r="C26" s="30">
        <f>'[10]recap_outremer'!O29</f>
        <v>1</v>
      </c>
      <c r="D26" s="30">
        <f>'[10]recap_outremer'!P29</f>
        <v>8</v>
      </c>
      <c r="E26" s="30">
        <f>'[10]recap_outremer'!Q29</f>
        <v>38</v>
      </c>
      <c r="F26" s="30">
        <f>'[10]recap_outremer'!R29</f>
        <v>28</v>
      </c>
      <c r="G26" s="30">
        <f>'[10]recap_outremer'!S29</f>
        <v>39</v>
      </c>
      <c r="H26" s="30">
        <f>'[10]recap_outremer'!T29</f>
        <v>37</v>
      </c>
      <c r="I26" s="30">
        <f>'[10]recap_outremer'!U29</f>
        <v>10</v>
      </c>
      <c r="J26" s="30">
        <f>'[10]recap_outremer'!V29</f>
        <v>3</v>
      </c>
      <c r="K26" s="58">
        <f t="shared" si="0"/>
        <v>164</v>
      </c>
    </row>
    <row r="27" spans="1:11" ht="12.75" customHeight="1">
      <c r="A27" s="54" t="s">
        <v>110</v>
      </c>
      <c r="B27" s="26">
        <f>'[10]recap_outremer'!N30</f>
        <v>2</v>
      </c>
      <c r="C27" s="26">
        <f>'[10]recap_outremer'!O30</f>
        <v>6</v>
      </c>
      <c r="D27" s="26">
        <f>'[10]recap_outremer'!P30</f>
        <v>79</v>
      </c>
      <c r="E27" s="26">
        <f>'[10]recap_outremer'!Q30</f>
        <v>122</v>
      </c>
      <c r="F27" s="26">
        <f>'[10]recap_outremer'!R30</f>
        <v>104</v>
      </c>
      <c r="G27" s="26">
        <f>'[10]recap_outremer'!S30</f>
        <v>67</v>
      </c>
      <c r="H27" s="26">
        <f>'[10]recap_outremer'!T30</f>
        <v>37</v>
      </c>
      <c r="I27" s="26">
        <f>'[10]recap_outremer'!U30</f>
        <v>12</v>
      </c>
      <c r="J27" s="26">
        <f>'[10]recap_outremer'!V30</f>
        <v>0</v>
      </c>
      <c r="K27" s="63">
        <f>SUM(B27:J27)</f>
        <v>429</v>
      </c>
    </row>
    <row r="28" spans="1:11" ht="12.75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2.5">
      <c r="A29" s="56" t="s">
        <v>106</v>
      </c>
      <c r="B29" s="26">
        <f>'[10]recap_outremer'!N32</f>
        <v>0</v>
      </c>
      <c r="C29" s="26">
        <f>'[10]recap_outremer'!O32</f>
        <v>1</v>
      </c>
      <c r="D29" s="26">
        <f>'[10]recap_outremer'!P32</f>
        <v>9</v>
      </c>
      <c r="E29" s="26">
        <f>'[10]recap_outremer'!Q32</f>
        <v>13</v>
      </c>
      <c r="F29" s="26">
        <f>'[10]recap_outremer'!R32</f>
        <v>18</v>
      </c>
      <c r="G29" s="26">
        <f>'[10]recap_outremer'!S32</f>
        <v>15</v>
      </c>
      <c r="H29" s="26">
        <f>'[10]recap_outremer'!T32</f>
        <v>8</v>
      </c>
      <c r="I29" s="26">
        <f>'[10]recap_outremer'!U32</f>
        <v>1</v>
      </c>
      <c r="J29" s="26">
        <f>'[10]recap_outremer'!V32</f>
        <v>2</v>
      </c>
      <c r="K29" s="60">
        <f>SUM(B29:J29)</f>
        <v>67</v>
      </c>
    </row>
    <row r="30" spans="1:11" ht="22.5">
      <c r="A30" s="56" t="s">
        <v>211</v>
      </c>
      <c r="B30" s="26">
        <f>'[10]recap_outremer'!N33</f>
        <v>0</v>
      </c>
      <c r="C30" s="26">
        <f>'[10]recap_outremer'!O33</f>
        <v>0</v>
      </c>
      <c r="D30" s="26">
        <f>'[10]recap_outremer'!P33</f>
        <v>0</v>
      </c>
      <c r="E30" s="26">
        <f>'[10]recap_outremer'!Q33</f>
        <v>0</v>
      </c>
      <c r="F30" s="26">
        <f>'[10]recap_outremer'!R33</f>
        <v>0</v>
      </c>
      <c r="G30" s="26">
        <f>'[10]recap_outremer'!S33</f>
        <v>1</v>
      </c>
      <c r="H30" s="26">
        <f>'[10]recap_outremer'!T33</f>
        <v>0</v>
      </c>
      <c r="I30" s="26">
        <f>'[10]recap_outremer'!U33</f>
        <v>0</v>
      </c>
      <c r="J30" s="26">
        <f>'[10]recap_outremer'!V33</f>
        <v>0</v>
      </c>
      <c r="K30" s="61">
        <f>SUM(B30:J30)</f>
        <v>1</v>
      </c>
    </row>
    <row r="31" spans="1:11" ht="12.75">
      <c r="A31" s="56" t="s">
        <v>170</v>
      </c>
      <c r="B31" s="26">
        <f>'[10]recap_outremer'!N34</f>
        <v>0</v>
      </c>
      <c r="C31" s="26">
        <f>'[10]recap_outremer'!O34</f>
        <v>1</v>
      </c>
      <c r="D31" s="26">
        <f>'[10]recap_outremer'!P34</f>
        <v>2</v>
      </c>
      <c r="E31" s="26">
        <f>'[10]recap_outremer'!Q34</f>
        <v>11</v>
      </c>
      <c r="F31" s="26">
        <f>'[10]recap_outremer'!R34</f>
        <v>14</v>
      </c>
      <c r="G31" s="26">
        <f>'[10]recap_outremer'!S34</f>
        <v>50</v>
      </c>
      <c r="H31" s="26">
        <f>'[10]recap_outremer'!T34</f>
        <v>36</v>
      </c>
      <c r="I31" s="26">
        <f>'[10]recap_outremer'!U34</f>
        <v>18</v>
      </c>
      <c r="J31" s="26">
        <f>'[10]recap_outremer'!V34</f>
        <v>7</v>
      </c>
      <c r="K31" s="61">
        <f>SUM(B31:J31)</f>
        <v>139</v>
      </c>
    </row>
    <row r="32" spans="1:11" ht="12.75">
      <c r="A32" s="41" t="s">
        <v>160</v>
      </c>
      <c r="B32" s="31">
        <f>'[10]recap_outremer'!N35</f>
        <v>0</v>
      </c>
      <c r="C32" s="31">
        <f>'[10]recap_outremer'!O35</f>
        <v>2</v>
      </c>
      <c r="D32" s="31">
        <f>'[10]recap_outremer'!P35</f>
        <v>11</v>
      </c>
      <c r="E32" s="31">
        <f>'[10]recap_outremer'!Q35</f>
        <v>24</v>
      </c>
      <c r="F32" s="31">
        <f>'[10]recap_outremer'!R35</f>
        <v>32</v>
      </c>
      <c r="G32" s="31">
        <f>'[10]recap_outremer'!S35</f>
        <v>66</v>
      </c>
      <c r="H32" s="31">
        <f>'[10]recap_outremer'!T35</f>
        <v>44</v>
      </c>
      <c r="I32" s="31">
        <f>'[10]recap_outremer'!U35</f>
        <v>19</v>
      </c>
      <c r="J32" s="31">
        <f>'[10]recap_outremer'!V35</f>
        <v>9</v>
      </c>
      <c r="K32" s="52">
        <f>SUM(B32:J32)</f>
        <v>207</v>
      </c>
    </row>
    <row r="33" spans="1:11" ht="12.75">
      <c r="A33" s="47" t="s">
        <v>153</v>
      </c>
      <c r="B33" s="47">
        <f>'[10]recap_outremer'!N36</f>
        <v>2</v>
      </c>
      <c r="C33" s="47">
        <f>'[10]recap_outremer'!O36</f>
        <v>35</v>
      </c>
      <c r="D33" s="47">
        <f>'[10]recap_outremer'!P36</f>
        <v>317</v>
      </c>
      <c r="E33" s="47">
        <f>'[10]recap_outremer'!Q36</f>
        <v>828</v>
      </c>
      <c r="F33" s="47">
        <f>'[10]recap_outremer'!R36</f>
        <v>851</v>
      </c>
      <c r="G33" s="47">
        <f>'[10]recap_outremer'!S36</f>
        <v>947</v>
      </c>
      <c r="H33" s="47">
        <f>'[10]recap_outremer'!T36</f>
        <v>561</v>
      </c>
      <c r="I33" s="47">
        <f>'[10]recap_outremer'!U36</f>
        <v>285</v>
      </c>
      <c r="J33" s="47">
        <f>'[10]recap_outremer'!V36</f>
        <v>119</v>
      </c>
      <c r="K33" s="47">
        <f>SUM(B33:J33)</f>
        <v>3945</v>
      </c>
    </row>
    <row r="37" ht="12.75" customHeight="1"/>
    <row r="44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28</oddFooter>
  </headerFooter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W42"/>
  <sheetViews>
    <sheetView zoomScaleSheetLayoutView="100" zoomScalePageLayoutView="0" workbookViewId="0" topLeftCell="A1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5.75">
      <c r="A1" s="71" t="s">
        <v>221</v>
      </c>
      <c r="C1" s="404" t="str">
        <f>couverture!A34</f>
        <v>Situation au 1er octobre 2013</v>
      </c>
    </row>
    <row r="2" ht="12.75">
      <c r="A2" s="24" t="s">
        <v>217</v>
      </c>
    </row>
    <row r="3" spans="1:11" ht="22.5">
      <c r="A3" s="38" t="s">
        <v>119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>
      <c r="A4" s="39" t="s">
        <v>130</v>
      </c>
      <c r="B4" s="25"/>
      <c r="C4" s="25"/>
      <c r="D4" s="25"/>
      <c r="E4" s="25"/>
      <c r="F4" s="25"/>
      <c r="G4" s="25"/>
      <c r="H4" s="25"/>
      <c r="I4" s="25"/>
      <c r="J4" s="25"/>
      <c r="K4" s="39"/>
    </row>
    <row r="5" spans="1:11" ht="11.25" customHeight="1">
      <c r="A5" s="40" t="s">
        <v>131</v>
      </c>
      <c r="B5" s="26">
        <f>'[10]outremer_femmes'!B8</f>
        <v>0</v>
      </c>
      <c r="C5" s="26">
        <f>'[10]outremer_femmes'!C8</f>
        <v>1</v>
      </c>
      <c r="D5" s="26">
        <f>'[10]outremer_femmes'!D8</f>
        <v>3</v>
      </c>
      <c r="E5" s="26">
        <f>'[10]outremer_femmes'!E8</f>
        <v>4</v>
      </c>
      <c r="F5" s="26">
        <f>'[10]outremer_femmes'!F8</f>
        <v>3</v>
      </c>
      <c r="G5" s="26">
        <f>'[10]outremer_femmes'!G8</f>
        <v>6</v>
      </c>
      <c r="H5" s="26">
        <f>'[10]outremer_femmes'!H8</f>
        <v>5</v>
      </c>
      <c r="I5" s="26">
        <f>'[10]outremer_femmes'!I8</f>
        <v>1</v>
      </c>
      <c r="J5" s="26">
        <f>'[10]outremer_femmes'!J8</f>
        <v>1</v>
      </c>
      <c r="K5" s="51">
        <f>SUM(B5:J5)</f>
        <v>24</v>
      </c>
    </row>
    <row r="6" spans="1:11" ht="11.25" customHeight="1">
      <c r="A6" s="40" t="s">
        <v>132</v>
      </c>
      <c r="B6" s="29">
        <f>'[10]outremer_femmes'!B9</f>
        <v>0</v>
      </c>
      <c r="C6" s="29">
        <f>'[10]outremer_femmes'!C9</f>
        <v>0</v>
      </c>
      <c r="D6" s="29">
        <f>'[10]outremer_femmes'!D9</f>
        <v>0</v>
      </c>
      <c r="E6" s="29">
        <f>'[10]outremer_femmes'!E9</f>
        <v>1</v>
      </c>
      <c r="F6" s="29">
        <f>'[10]outremer_femmes'!F9</f>
        <v>1</v>
      </c>
      <c r="G6" s="29">
        <f>'[10]outremer_femmes'!G9</f>
        <v>1</v>
      </c>
      <c r="H6" s="29">
        <f>'[10]outremer_femmes'!H9</f>
        <v>1</v>
      </c>
      <c r="I6" s="29">
        <f>'[10]outremer_femmes'!I9</f>
        <v>0</v>
      </c>
      <c r="J6" s="29">
        <f>'[10]outremer_femmes'!J9</f>
        <v>0</v>
      </c>
      <c r="K6" s="37">
        <f>SUM(B6:J6)</f>
        <v>4</v>
      </c>
    </row>
    <row r="7" spans="1:11" ht="11.25" customHeight="1">
      <c r="A7" s="40" t="s">
        <v>48</v>
      </c>
      <c r="B7" s="29">
        <f>'[10]outremer_femmes'!B10</f>
        <v>0</v>
      </c>
      <c r="C7" s="29">
        <f>'[10]outremer_femmes'!C10</f>
        <v>0</v>
      </c>
      <c r="D7" s="29">
        <f>'[10]outremer_femmes'!D10</f>
        <v>1</v>
      </c>
      <c r="E7" s="29">
        <f>'[10]outremer_femmes'!E10</f>
        <v>0</v>
      </c>
      <c r="F7" s="29">
        <f>'[10]outremer_femmes'!F10</f>
        <v>0</v>
      </c>
      <c r="G7" s="29">
        <f>'[10]outremer_femmes'!G10</f>
        <v>2</v>
      </c>
      <c r="H7" s="29">
        <f>'[10]outremer_femmes'!H10</f>
        <v>1</v>
      </c>
      <c r="I7" s="29">
        <f>'[10]outremer_femmes'!I10</f>
        <v>0</v>
      </c>
      <c r="J7" s="29">
        <f>'[10]outremer_femmes'!J10</f>
        <v>0</v>
      </c>
      <c r="K7" s="37">
        <f>SUM(B7:J7)</f>
        <v>4</v>
      </c>
    </row>
    <row r="8" spans="1:11" ht="11.25" customHeight="1">
      <c r="A8" s="40" t="s">
        <v>133</v>
      </c>
      <c r="B8" s="29">
        <f>'[10]outremer_femmes'!B11</f>
        <v>0</v>
      </c>
      <c r="C8" s="29">
        <f>'[10]outremer_femmes'!C11</f>
        <v>0</v>
      </c>
      <c r="D8" s="29">
        <f>'[10]outremer_femmes'!D11</f>
        <v>0</v>
      </c>
      <c r="E8" s="29">
        <f>'[10]outremer_femmes'!E11</f>
        <v>3</v>
      </c>
      <c r="F8" s="29">
        <f>'[10]outremer_femmes'!F11</f>
        <v>0</v>
      </c>
      <c r="G8" s="29">
        <f>'[10]outremer_femmes'!G11</f>
        <v>0</v>
      </c>
      <c r="H8" s="29">
        <f>'[10]outremer_femmes'!H11</f>
        <v>1</v>
      </c>
      <c r="I8" s="29">
        <f>'[10]outremer_femmes'!I11</f>
        <v>1</v>
      </c>
      <c r="J8" s="29">
        <f>'[10]outremer_femmes'!J11</f>
        <v>0</v>
      </c>
      <c r="K8" s="37">
        <f>SUM(B8:J8)</f>
        <v>5</v>
      </c>
    </row>
    <row r="9" spans="1:11" ht="11.25" customHeight="1">
      <c r="A9" s="41" t="s">
        <v>134</v>
      </c>
      <c r="B9" s="31">
        <f>'[10]outremer_femmes'!B12</f>
        <v>0</v>
      </c>
      <c r="C9" s="31">
        <f>'[10]outremer_femmes'!C12</f>
        <v>1</v>
      </c>
      <c r="D9" s="31">
        <f>'[10]outremer_femmes'!D12</f>
        <v>4</v>
      </c>
      <c r="E9" s="31">
        <f>'[10]outremer_femmes'!E12</f>
        <v>8</v>
      </c>
      <c r="F9" s="31">
        <f>'[10]outremer_femmes'!F12</f>
        <v>4</v>
      </c>
      <c r="G9" s="31">
        <f>'[10]outremer_femmes'!G12</f>
        <v>9</v>
      </c>
      <c r="H9" s="31">
        <f>'[10]outremer_femmes'!H12</f>
        <v>8</v>
      </c>
      <c r="I9" s="31">
        <f>'[10]outremer_femmes'!I12</f>
        <v>2</v>
      </c>
      <c r="J9" s="31">
        <f>'[10]outremer_femmes'!J12</f>
        <v>1</v>
      </c>
      <c r="K9" s="52">
        <f>SUM(B9:J9)</f>
        <v>37</v>
      </c>
    </row>
    <row r="10" spans="1:11" ht="11.25" customHeight="1">
      <c r="A10" s="42"/>
      <c r="B10" s="32"/>
      <c r="C10" s="32"/>
      <c r="D10" s="32"/>
      <c r="E10" s="32"/>
      <c r="F10" s="32"/>
      <c r="G10" s="32"/>
      <c r="H10" s="32"/>
      <c r="I10" s="32"/>
      <c r="J10" s="32"/>
      <c r="K10" s="42"/>
    </row>
    <row r="11" spans="1:11" ht="11.25" customHeight="1">
      <c r="A11" s="39" t="s">
        <v>135</v>
      </c>
      <c r="B11" s="25"/>
      <c r="C11" s="25"/>
      <c r="D11" s="25"/>
      <c r="E11" s="25"/>
      <c r="F11" s="25"/>
      <c r="G11" s="25"/>
      <c r="H11" s="25"/>
      <c r="I11" s="25"/>
      <c r="J11" s="25"/>
      <c r="K11" s="39"/>
    </row>
    <row r="12" spans="1:11" ht="11.25" customHeight="1">
      <c r="A12" s="43"/>
      <c r="B12" s="28"/>
      <c r="C12" s="28"/>
      <c r="D12" s="28"/>
      <c r="E12" s="28"/>
      <c r="F12" s="28"/>
      <c r="G12" s="28"/>
      <c r="H12" s="28"/>
      <c r="I12" s="28"/>
      <c r="J12" s="28"/>
      <c r="K12" s="43"/>
    </row>
    <row r="13" spans="1:11" ht="11.25" customHeight="1">
      <c r="A13" s="43" t="s">
        <v>136</v>
      </c>
      <c r="B13" s="28"/>
      <c r="C13" s="28"/>
      <c r="D13" s="28"/>
      <c r="E13" s="28"/>
      <c r="F13" s="28"/>
      <c r="G13" s="28"/>
      <c r="H13" s="28"/>
      <c r="I13" s="28"/>
      <c r="J13" s="28"/>
      <c r="K13" s="43"/>
    </row>
    <row r="14" spans="1:11" ht="11.25" customHeight="1">
      <c r="A14" s="40" t="s">
        <v>68</v>
      </c>
      <c r="B14" s="26">
        <f>'[10]outremer_femmes'!B17</f>
        <v>0</v>
      </c>
      <c r="C14" s="26">
        <f>'[10]outremer_femmes'!C17</f>
        <v>0</v>
      </c>
      <c r="D14" s="26">
        <f>'[10]outremer_femmes'!D17</f>
        <v>0</v>
      </c>
      <c r="E14" s="26">
        <f>'[10]outremer_femmes'!E17</f>
        <v>2</v>
      </c>
      <c r="F14" s="26">
        <f>'[10]outremer_femmes'!F17</f>
        <v>0</v>
      </c>
      <c r="G14" s="26">
        <f>'[10]outremer_femmes'!G17</f>
        <v>1</v>
      </c>
      <c r="H14" s="26">
        <f>'[10]outremer_femmes'!H17</f>
        <v>0</v>
      </c>
      <c r="I14" s="26">
        <f>'[10]outremer_femmes'!I17</f>
        <v>0</v>
      </c>
      <c r="J14" s="26">
        <f>'[10]outremer_femmes'!J17</f>
        <v>0</v>
      </c>
      <c r="K14" s="51">
        <f aca="true" t="shared" si="0" ref="K14:K21">SUM(B14:J14)</f>
        <v>3</v>
      </c>
    </row>
    <row r="15" spans="1:11" ht="11.25" customHeight="1">
      <c r="A15" s="40" t="s">
        <v>69</v>
      </c>
      <c r="B15" s="29">
        <f>'[10]outremer_femmes'!B18</f>
        <v>0</v>
      </c>
      <c r="C15" s="29">
        <f>'[10]outremer_femmes'!C18</f>
        <v>0</v>
      </c>
      <c r="D15" s="29">
        <f>'[10]outremer_femmes'!D18</f>
        <v>0</v>
      </c>
      <c r="E15" s="29">
        <f>'[10]outremer_femmes'!E18</f>
        <v>8</v>
      </c>
      <c r="F15" s="29">
        <f>'[10]outremer_femmes'!F18</f>
        <v>3</v>
      </c>
      <c r="G15" s="29">
        <f>'[10]outremer_femmes'!G18</f>
        <v>0</v>
      </c>
      <c r="H15" s="29">
        <f>'[10]outremer_femmes'!H18</f>
        <v>2</v>
      </c>
      <c r="I15" s="29">
        <f>'[10]outremer_femmes'!I18</f>
        <v>1</v>
      </c>
      <c r="J15" s="29">
        <f>'[10]outremer_femmes'!J18</f>
        <v>0</v>
      </c>
      <c r="K15" s="37">
        <f t="shared" si="0"/>
        <v>14</v>
      </c>
    </row>
    <row r="16" spans="1:11" ht="11.25" customHeight="1">
      <c r="A16" s="40" t="s">
        <v>137</v>
      </c>
      <c r="B16" s="37">
        <f>'[10]outremer_femmes'!B19</f>
        <v>0</v>
      </c>
      <c r="C16" s="37">
        <f>'[10]outremer_femmes'!C19</f>
        <v>0</v>
      </c>
      <c r="D16" s="37">
        <f>'[10]outremer_femmes'!D19</f>
        <v>1</v>
      </c>
      <c r="E16" s="37">
        <f>'[10]outremer_femmes'!E19</f>
        <v>6</v>
      </c>
      <c r="F16" s="37">
        <f>'[10]outremer_femmes'!F19</f>
        <v>9</v>
      </c>
      <c r="G16" s="37">
        <f>'[10]outremer_femmes'!G19</f>
        <v>9</v>
      </c>
      <c r="H16" s="37">
        <f>'[10]outremer_femmes'!H19</f>
        <v>3</v>
      </c>
      <c r="I16" s="37">
        <f>'[10]outremer_femmes'!I19</f>
        <v>4</v>
      </c>
      <c r="J16" s="37">
        <f>'[10]outremer_femmes'!J19</f>
        <v>3</v>
      </c>
      <c r="K16" s="37">
        <f t="shared" si="0"/>
        <v>35</v>
      </c>
    </row>
    <row r="17" spans="1:11" ht="11.25" customHeight="1">
      <c r="A17" s="40" t="s">
        <v>138</v>
      </c>
      <c r="B17" s="37">
        <f>'[10]outremer_femmes'!B20</f>
        <v>0</v>
      </c>
      <c r="C17" s="37">
        <f>'[10]outremer_femmes'!C20</f>
        <v>0</v>
      </c>
      <c r="D17" s="37">
        <f>'[10]outremer_femmes'!D20</f>
        <v>2</v>
      </c>
      <c r="E17" s="37">
        <f>'[10]outremer_femmes'!E20</f>
        <v>8</v>
      </c>
      <c r="F17" s="37">
        <f>'[10]outremer_femmes'!F20</f>
        <v>6</v>
      </c>
      <c r="G17" s="37">
        <f>'[10]outremer_femmes'!G20</f>
        <v>9</v>
      </c>
      <c r="H17" s="37">
        <f>'[10]outremer_femmes'!H20</f>
        <v>5</v>
      </c>
      <c r="I17" s="37">
        <f>'[10]outremer_femmes'!I20</f>
        <v>5</v>
      </c>
      <c r="J17" s="37">
        <f>'[10]outremer_femmes'!J20</f>
        <v>0</v>
      </c>
      <c r="K17" s="37">
        <f t="shared" si="0"/>
        <v>35</v>
      </c>
    </row>
    <row r="18" spans="1:11" ht="11.25" customHeight="1">
      <c r="A18" s="40" t="s">
        <v>139</v>
      </c>
      <c r="B18" s="29">
        <f>'[10]outremer_femmes'!B21</f>
        <v>0</v>
      </c>
      <c r="C18" s="29">
        <f>'[10]outremer_femmes'!C21</f>
        <v>0</v>
      </c>
      <c r="D18" s="29">
        <f>'[10]outremer_femmes'!D21</f>
        <v>1</v>
      </c>
      <c r="E18" s="29">
        <f>'[10]outremer_femmes'!E21</f>
        <v>1</v>
      </c>
      <c r="F18" s="29">
        <f>'[10]outremer_femmes'!F21</f>
        <v>1</v>
      </c>
      <c r="G18" s="29">
        <f>'[10]outremer_femmes'!G21</f>
        <v>0</v>
      </c>
      <c r="H18" s="29">
        <f>'[10]outremer_femmes'!H21</f>
        <v>5</v>
      </c>
      <c r="I18" s="29">
        <f>'[10]outremer_femmes'!I21</f>
        <v>1</v>
      </c>
      <c r="J18" s="29">
        <f>'[10]outremer_femmes'!J21</f>
        <v>0</v>
      </c>
      <c r="K18" s="37">
        <f t="shared" si="0"/>
        <v>9</v>
      </c>
    </row>
    <row r="19" spans="1:11" ht="11.25" customHeight="1">
      <c r="A19" s="40" t="s">
        <v>140</v>
      </c>
      <c r="B19" s="29">
        <f>'[10]outremer_femmes'!B22</f>
        <v>0</v>
      </c>
      <c r="C19" s="29">
        <f>'[10]outremer_femmes'!C22</f>
        <v>0</v>
      </c>
      <c r="D19" s="29">
        <f>'[10]outremer_femmes'!D22</f>
        <v>1</v>
      </c>
      <c r="E19" s="29">
        <f>'[10]outremer_femmes'!E22</f>
        <v>0</v>
      </c>
      <c r="F19" s="29">
        <f>'[10]outremer_femmes'!F22</f>
        <v>0</v>
      </c>
      <c r="G19" s="29">
        <f>'[10]outremer_femmes'!G22</f>
        <v>0</v>
      </c>
      <c r="H19" s="29">
        <f>'[10]outremer_femmes'!H22</f>
        <v>1</v>
      </c>
      <c r="I19" s="29">
        <f>'[10]outremer_femmes'!I22</f>
        <v>1</v>
      </c>
      <c r="J19" s="29">
        <f>'[10]outremer_femmes'!J22</f>
        <v>0</v>
      </c>
      <c r="K19" s="37">
        <f t="shared" si="0"/>
        <v>3</v>
      </c>
    </row>
    <row r="20" spans="1:11" ht="11.25" customHeight="1">
      <c r="A20" s="40" t="s">
        <v>141</v>
      </c>
      <c r="B20" s="29">
        <f>'[10]outremer_femmes'!B23</f>
        <v>0</v>
      </c>
      <c r="C20" s="29">
        <f>'[10]outremer_femmes'!C23</f>
        <v>0</v>
      </c>
      <c r="D20" s="29">
        <f>'[10]outremer_femmes'!D23</f>
        <v>0</v>
      </c>
      <c r="E20" s="29">
        <f>'[10]outremer_femmes'!E23</f>
        <v>0</v>
      </c>
      <c r="F20" s="29">
        <f>'[10]outremer_femmes'!F23</f>
        <v>0</v>
      </c>
      <c r="G20" s="29">
        <f>'[10]outremer_femmes'!G23</f>
        <v>0</v>
      </c>
      <c r="H20" s="29">
        <f>'[10]outremer_femmes'!H23</f>
        <v>0</v>
      </c>
      <c r="I20" s="29">
        <f>'[10]outremer_femmes'!I23</f>
        <v>2</v>
      </c>
      <c r="J20" s="29">
        <f>'[10]outremer_femmes'!J23</f>
        <v>0</v>
      </c>
      <c r="K20" s="37">
        <f t="shared" si="0"/>
        <v>2</v>
      </c>
    </row>
    <row r="21" spans="1:11" ht="11.25" customHeight="1">
      <c r="A21" s="41" t="s">
        <v>142</v>
      </c>
      <c r="B21" s="31">
        <f>'[10]outremer_femmes'!B24</f>
        <v>0</v>
      </c>
      <c r="C21" s="31">
        <f>'[10]outremer_femmes'!C24</f>
        <v>0</v>
      </c>
      <c r="D21" s="31">
        <f>'[10]outremer_femmes'!D24</f>
        <v>5</v>
      </c>
      <c r="E21" s="31">
        <f>'[10]outremer_femmes'!E24</f>
        <v>25</v>
      </c>
      <c r="F21" s="31">
        <f>'[10]outremer_femmes'!F24</f>
        <v>19</v>
      </c>
      <c r="G21" s="31">
        <f>'[10]outremer_femmes'!G24</f>
        <v>19</v>
      </c>
      <c r="H21" s="31">
        <f>'[10]outremer_femmes'!H24</f>
        <v>16</v>
      </c>
      <c r="I21" s="31">
        <f>'[10]outremer_femmes'!I24</f>
        <v>14</v>
      </c>
      <c r="J21" s="31">
        <f>'[10]outremer_femmes'!J24</f>
        <v>3</v>
      </c>
      <c r="K21" s="52">
        <f t="shared" si="0"/>
        <v>101</v>
      </c>
    </row>
    <row r="22" spans="1:11" ht="11.25" customHeight="1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43"/>
    </row>
    <row r="23" spans="1:11" ht="11.25" customHeight="1">
      <c r="A23" s="43" t="s">
        <v>143</v>
      </c>
      <c r="B23" s="28"/>
      <c r="C23" s="28"/>
      <c r="D23" s="28"/>
      <c r="E23" s="28"/>
      <c r="F23" s="28"/>
      <c r="G23" s="28"/>
      <c r="H23" s="28"/>
      <c r="I23" s="28"/>
      <c r="J23" s="28"/>
      <c r="K23" s="43"/>
    </row>
    <row r="24" spans="1:11" ht="11.25" customHeight="1">
      <c r="A24" s="43" t="s">
        <v>144</v>
      </c>
      <c r="B24" s="28"/>
      <c r="C24" s="28"/>
      <c r="D24" s="28"/>
      <c r="E24" s="28"/>
      <c r="F24" s="28"/>
      <c r="G24" s="28"/>
      <c r="H24" s="28"/>
      <c r="I24" s="28"/>
      <c r="J24" s="28"/>
      <c r="K24" s="43"/>
    </row>
    <row r="25" spans="1:11" ht="11.25" customHeight="1">
      <c r="A25" s="40" t="s">
        <v>145</v>
      </c>
      <c r="B25" s="26">
        <f>'[10]outremer_femmes'!B28</f>
        <v>0</v>
      </c>
      <c r="C25" s="26">
        <f>'[10]outremer_femmes'!C28</f>
        <v>0</v>
      </c>
      <c r="D25" s="26">
        <f>'[10]outremer_femmes'!D28</f>
        <v>0</v>
      </c>
      <c r="E25" s="26">
        <f>'[10]outremer_femmes'!E28</f>
        <v>1</v>
      </c>
      <c r="F25" s="26">
        <f>'[10]outremer_femmes'!F28</f>
        <v>0</v>
      </c>
      <c r="G25" s="26">
        <f>'[10]outremer_femmes'!G28</f>
        <v>0</v>
      </c>
      <c r="H25" s="26">
        <f>'[10]outremer_femmes'!H28</f>
        <v>1</v>
      </c>
      <c r="I25" s="26">
        <f>'[10]outremer_femmes'!I28</f>
        <v>0</v>
      </c>
      <c r="J25" s="26">
        <f>'[10]outremer_femmes'!J28</f>
        <v>0</v>
      </c>
      <c r="K25" s="51">
        <f aca="true" t="shared" si="1" ref="K25:K30">SUM(B25:J25)</f>
        <v>2</v>
      </c>
    </row>
    <row r="26" spans="1:11" ht="11.25" customHeight="1">
      <c r="A26" s="40" t="s">
        <v>146</v>
      </c>
      <c r="B26" s="29">
        <f>'[10]outremer_femmes'!B29</f>
        <v>0</v>
      </c>
      <c r="C26" s="29">
        <f>'[10]outremer_femmes'!C29</f>
        <v>0</v>
      </c>
      <c r="D26" s="29">
        <f>'[10]outremer_femmes'!D29</f>
        <v>0</v>
      </c>
      <c r="E26" s="29">
        <f>'[10]outremer_femmes'!E29</f>
        <v>1</v>
      </c>
      <c r="F26" s="29">
        <f>'[10]outremer_femmes'!F29</f>
        <v>0</v>
      </c>
      <c r="G26" s="29">
        <f>'[10]outremer_femmes'!G29</f>
        <v>1</v>
      </c>
      <c r="H26" s="29">
        <f>'[10]outremer_femmes'!H29</f>
        <v>1</v>
      </c>
      <c r="I26" s="29">
        <f>'[10]outremer_femmes'!I29</f>
        <v>0</v>
      </c>
      <c r="J26" s="29">
        <f>'[10]outremer_femmes'!J29</f>
        <v>0</v>
      </c>
      <c r="K26" s="37">
        <f t="shared" si="1"/>
        <v>3</v>
      </c>
    </row>
    <row r="27" spans="1:11" ht="11.25" customHeight="1">
      <c r="A27" s="40" t="s">
        <v>147</v>
      </c>
      <c r="B27" s="29">
        <f>'[10]outremer_femmes'!B30</f>
        <v>0</v>
      </c>
      <c r="C27" s="29">
        <f>'[10]outremer_femmes'!C30</f>
        <v>0</v>
      </c>
      <c r="D27" s="29">
        <f>'[10]outremer_femmes'!D30</f>
        <v>0</v>
      </c>
      <c r="E27" s="29">
        <f>'[10]outremer_femmes'!E30</f>
        <v>0</v>
      </c>
      <c r="F27" s="29">
        <f>'[10]outremer_femmes'!F30</f>
        <v>0</v>
      </c>
      <c r="G27" s="29">
        <f>'[10]outremer_femmes'!G30</f>
        <v>1</v>
      </c>
      <c r="H27" s="29">
        <f>'[10]outremer_femmes'!H30</f>
        <v>2</v>
      </c>
      <c r="I27" s="29">
        <f>'[10]outremer_femmes'!I30</f>
        <v>1</v>
      </c>
      <c r="J27" s="29">
        <f>'[10]outremer_femmes'!J30</f>
        <v>0</v>
      </c>
      <c r="K27" s="37">
        <f t="shared" si="1"/>
        <v>4</v>
      </c>
    </row>
    <row r="28" spans="1:11" ht="11.25" customHeight="1">
      <c r="A28" s="40" t="s">
        <v>101</v>
      </c>
      <c r="B28" s="29">
        <f>'[10]outremer_femmes'!B31</f>
        <v>0</v>
      </c>
      <c r="C28" s="29">
        <f>'[10]outremer_femmes'!C31</f>
        <v>0</v>
      </c>
      <c r="D28" s="29">
        <f>'[10]outremer_femmes'!D31</f>
        <v>0</v>
      </c>
      <c r="E28" s="29">
        <f>'[10]outremer_femmes'!E31</f>
        <v>0</v>
      </c>
      <c r="F28" s="29">
        <f>'[10]outremer_femmes'!F31</f>
        <v>0</v>
      </c>
      <c r="G28" s="29">
        <f>'[10]outremer_femmes'!G31</f>
        <v>1</v>
      </c>
      <c r="H28" s="29">
        <f>'[10]outremer_femmes'!H31</f>
        <v>2</v>
      </c>
      <c r="I28" s="29">
        <f>'[10]outremer_femmes'!I31</f>
        <v>1</v>
      </c>
      <c r="J28" s="29">
        <f>'[10]outremer_femmes'!J31</f>
        <v>1</v>
      </c>
      <c r="K28" s="37">
        <f t="shared" si="1"/>
        <v>5</v>
      </c>
    </row>
    <row r="29" spans="1:11" ht="11.25" customHeight="1">
      <c r="A29" s="40" t="s">
        <v>148</v>
      </c>
      <c r="B29" s="29">
        <f>'[10]outremer_femmes'!B32</f>
        <v>0</v>
      </c>
      <c r="C29" s="29">
        <f>'[10]outremer_femmes'!C32</f>
        <v>0</v>
      </c>
      <c r="D29" s="29">
        <f>'[10]outremer_femmes'!D32</f>
        <v>0</v>
      </c>
      <c r="E29" s="29">
        <f>'[10]outremer_femmes'!E32</f>
        <v>0</v>
      </c>
      <c r="F29" s="29">
        <f>'[10]outremer_femmes'!F32</f>
        <v>0</v>
      </c>
      <c r="G29" s="29">
        <f>'[10]outremer_femmes'!G32</f>
        <v>0</v>
      </c>
      <c r="H29" s="29">
        <f>'[10]outremer_femmes'!H32</f>
        <v>0</v>
      </c>
      <c r="I29" s="29">
        <f>'[10]outremer_femmes'!I32</f>
        <v>0</v>
      </c>
      <c r="J29" s="29">
        <f>'[10]outremer_femmes'!J32</f>
        <v>0</v>
      </c>
      <c r="K29" s="37">
        <f t="shared" si="1"/>
        <v>0</v>
      </c>
    </row>
    <row r="30" spans="1:11" ht="11.25" customHeight="1">
      <c r="A30" s="41" t="s">
        <v>149</v>
      </c>
      <c r="B30" s="31">
        <f>'[10]outremer_femmes'!B33</f>
        <v>0</v>
      </c>
      <c r="C30" s="31">
        <f>'[10]outremer_femmes'!C33</f>
        <v>0</v>
      </c>
      <c r="D30" s="31">
        <f>'[10]outremer_femmes'!D33</f>
        <v>0</v>
      </c>
      <c r="E30" s="31">
        <f>'[10]outremer_femmes'!E33</f>
        <v>2</v>
      </c>
      <c r="F30" s="31">
        <f>'[10]outremer_femmes'!F33</f>
        <v>0</v>
      </c>
      <c r="G30" s="31">
        <f>'[10]outremer_femmes'!G33</f>
        <v>3</v>
      </c>
      <c r="H30" s="31">
        <f>'[10]outremer_femmes'!H33</f>
        <v>6</v>
      </c>
      <c r="I30" s="31">
        <f>'[10]outremer_femmes'!I33</f>
        <v>2</v>
      </c>
      <c r="J30" s="31">
        <f>'[10]outremer_femmes'!J33</f>
        <v>1</v>
      </c>
      <c r="K30" s="52">
        <f t="shared" si="1"/>
        <v>14</v>
      </c>
    </row>
    <row r="31" spans="1:11" ht="11.25" customHeight="1">
      <c r="A31" s="43"/>
      <c r="B31" s="28"/>
      <c r="C31" s="28"/>
      <c r="D31" s="28"/>
      <c r="E31" s="28"/>
      <c r="F31" s="28"/>
      <c r="G31" s="28"/>
      <c r="H31" s="28"/>
      <c r="I31" s="28"/>
      <c r="J31" s="28"/>
      <c r="K31" s="43"/>
    </row>
    <row r="32" spans="1:11" ht="11.25" customHeight="1">
      <c r="A32" s="43" t="s">
        <v>150</v>
      </c>
      <c r="B32" s="28"/>
      <c r="C32" s="28"/>
      <c r="D32" s="28"/>
      <c r="E32" s="28"/>
      <c r="F32" s="28"/>
      <c r="G32" s="28"/>
      <c r="H32" s="28"/>
      <c r="I32" s="28"/>
      <c r="J32" s="28"/>
      <c r="K32" s="43"/>
    </row>
    <row r="33" spans="1:11" ht="11.25" customHeight="1">
      <c r="A33" s="44" t="s">
        <v>145</v>
      </c>
      <c r="B33" s="26">
        <f>'[10]outremer_femmes'!B36</f>
        <v>0</v>
      </c>
      <c r="C33" s="26">
        <f>'[10]outremer_femmes'!C36</f>
        <v>0</v>
      </c>
      <c r="D33" s="26">
        <f>'[10]outremer_femmes'!D36</f>
        <v>0</v>
      </c>
      <c r="E33" s="26">
        <f>'[10]outremer_femmes'!E36</f>
        <v>0</v>
      </c>
      <c r="F33" s="26">
        <f>'[10]outremer_femmes'!F36</f>
        <v>1</v>
      </c>
      <c r="G33" s="26">
        <f>'[10]outremer_femmes'!G36</f>
        <v>0</v>
      </c>
      <c r="H33" s="26">
        <f>'[10]outremer_femmes'!H36</f>
        <v>0</v>
      </c>
      <c r="I33" s="26">
        <f>'[10]outremer_femmes'!I36</f>
        <v>0</v>
      </c>
      <c r="J33" s="26">
        <f>'[10]outremer_femmes'!J36</f>
        <v>0</v>
      </c>
      <c r="K33" s="51">
        <f aca="true" t="shared" si="2" ref="K33:K38">SUM(B33:J33)</f>
        <v>1</v>
      </c>
    </row>
    <row r="34" spans="1:11" ht="11.25" customHeight="1">
      <c r="A34" s="45" t="s">
        <v>146</v>
      </c>
      <c r="B34" s="29">
        <f>'[10]outremer_femmes'!B37</f>
        <v>0</v>
      </c>
      <c r="C34" s="29">
        <f>'[10]outremer_femmes'!C37</f>
        <v>0</v>
      </c>
      <c r="D34" s="29">
        <f>'[10]outremer_femmes'!D37</f>
        <v>0</v>
      </c>
      <c r="E34" s="29">
        <f>'[10]outremer_femmes'!E37</f>
        <v>0</v>
      </c>
      <c r="F34" s="29">
        <f>'[10]outremer_femmes'!F37</f>
        <v>0</v>
      </c>
      <c r="G34" s="29">
        <f>'[10]outremer_femmes'!G37</f>
        <v>0</v>
      </c>
      <c r="H34" s="29">
        <f>'[10]outremer_femmes'!H37</f>
        <v>0</v>
      </c>
      <c r="I34" s="29">
        <f>'[10]outremer_femmes'!I37</f>
        <v>0</v>
      </c>
      <c r="J34" s="29">
        <f>'[10]outremer_femmes'!J37</f>
        <v>0</v>
      </c>
      <c r="K34" s="37">
        <f t="shared" si="2"/>
        <v>0</v>
      </c>
    </row>
    <row r="35" spans="1:11" ht="11.25" customHeight="1">
      <c r="A35" s="45" t="s">
        <v>147</v>
      </c>
      <c r="B35" s="29">
        <f>'[10]outremer_femmes'!B38</f>
        <v>0</v>
      </c>
      <c r="C35" s="29">
        <f>'[10]outremer_femmes'!C38</f>
        <v>0</v>
      </c>
      <c r="D35" s="29">
        <f>'[10]outremer_femmes'!D38</f>
        <v>0</v>
      </c>
      <c r="E35" s="29">
        <f>'[10]outremer_femmes'!E38</f>
        <v>0</v>
      </c>
      <c r="F35" s="29">
        <f>'[10]outremer_femmes'!F38</f>
        <v>0</v>
      </c>
      <c r="G35" s="29">
        <f>'[10]outremer_femmes'!G38</f>
        <v>0</v>
      </c>
      <c r="H35" s="29">
        <f>'[10]outremer_femmes'!H38</f>
        <v>0</v>
      </c>
      <c r="I35" s="29">
        <f>'[10]outremer_femmes'!I38</f>
        <v>0</v>
      </c>
      <c r="J35" s="29">
        <f>'[10]outremer_femmes'!J38</f>
        <v>0</v>
      </c>
      <c r="K35" s="37">
        <f t="shared" si="2"/>
        <v>0</v>
      </c>
    </row>
    <row r="36" spans="1:11" ht="11.25" customHeight="1">
      <c r="A36" s="45" t="s">
        <v>101</v>
      </c>
      <c r="B36" s="29">
        <f>'[10]outremer_femmes'!B39</f>
        <v>0</v>
      </c>
      <c r="C36" s="29">
        <f>'[10]outremer_femmes'!C39</f>
        <v>0</v>
      </c>
      <c r="D36" s="29">
        <f>'[10]outremer_femmes'!D39</f>
        <v>0</v>
      </c>
      <c r="E36" s="29">
        <f>'[10]outremer_femmes'!E39</f>
        <v>0</v>
      </c>
      <c r="F36" s="29">
        <f>'[10]outremer_femmes'!F39</f>
        <v>0</v>
      </c>
      <c r="G36" s="29">
        <f>'[10]outremer_femmes'!G39</f>
        <v>0</v>
      </c>
      <c r="H36" s="29">
        <f>'[10]outremer_femmes'!H39</f>
        <v>0</v>
      </c>
      <c r="I36" s="29">
        <f>'[10]outremer_femmes'!I39</f>
        <v>0</v>
      </c>
      <c r="J36" s="29">
        <f>'[10]outremer_femmes'!J39</f>
        <v>0</v>
      </c>
      <c r="K36" s="37">
        <f t="shared" si="2"/>
        <v>0</v>
      </c>
    </row>
    <row r="37" spans="1:11" ht="11.25" customHeight="1">
      <c r="A37" s="45" t="s">
        <v>148</v>
      </c>
      <c r="B37" s="29">
        <f>'[10]outremer_femmes'!B40</f>
        <v>0</v>
      </c>
      <c r="C37" s="29">
        <f>'[10]outremer_femmes'!C40</f>
        <v>0</v>
      </c>
      <c r="D37" s="29">
        <f>'[10]outremer_femmes'!D40</f>
        <v>0</v>
      </c>
      <c r="E37" s="29">
        <f>'[10]outremer_femmes'!E40</f>
        <v>0</v>
      </c>
      <c r="F37" s="29">
        <f>'[10]outremer_femmes'!F40</f>
        <v>0</v>
      </c>
      <c r="G37" s="29">
        <f>'[10]outremer_femmes'!G40</f>
        <v>0</v>
      </c>
      <c r="H37" s="29">
        <f>'[10]outremer_femmes'!H40</f>
        <v>0</v>
      </c>
      <c r="I37" s="29">
        <f>'[10]outremer_femmes'!I40</f>
        <v>0</v>
      </c>
      <c r="J37" s="29">
        <f>'[10]outremer_femmes'!J40</f>
        <v>0</v>
      </c>
      <c r="K37" s="37">
        <f t="shared" si="2"/>
        <v>0</v>
      </c>
    </row>
    <row r="38" spans="1:23" ht="11.25" customHeight="1">
      <c r="A38" s="41" t="s">
        <v>151</v>
      </c>
      <c r="B38" s="31">
        <f>'[10]outremer_femmes'!B41</f>
        <v>0</v>
      </c>
      <c r="C38" s="31">
        <f>'[10]outremer_femmes'!C41</f>
        <v>0</v>
      </c>
      <c r="D38" s="31">
        <f>'[10]outremer_femmes'!D41</f>
        <v>0</v>
      </c>
      <c r="E38" s="31">
        <f>'[10]outremer_femmes'!E41</f>
        <v>0</v>
      </c>
      <c r="F38" s="31">
        <f>'[10]outremer_femmes'!F41</f>
        <v>1</v>
      </c>
      <c r="G38" s="31">
        <f>'[10]outremer_femmes'!G41</f>
        <v>0</v>
      </c>
      <c r="H38" s="31">
        <f>'[10]outremer_femmes'!H41</f>
        <v>0</v>
      </c>
      <c r="I38" s="31">
        <f>'[10]outremer_femmes'!I41</f>
        <v>0</v>
      </c>
      <c r="J38" s="31">
        <f>'[10]outremer_femmes'!J41</f>
        <v>0</v>
      </c>
      <c r="K38" s="52">
        <f t="shared" si="2"/>
        <v>1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11" ht="11.25" customHeight="1">
      <c r="A39" s="42"/>
      <c r="B39" s="32"/>
      <c r="C39" s="32"/>
      <c r="D39" s="32"/>
      <c r="E39" s="32"/>
      <c r="F39" s="32"/>
      <c r="G39" s="32"/>
      <c r="H39" s="32"/>
      <c r="I39" s="32"/>
      <c r="J39" s="32"/>
      <c r="K39" s="42"/>
    </row>
    <row r="40" spans="1:11" ht="11.25" customHeight="1">
      <c r="A40" s="46" t="s">
        <v>152</v>
      </c>
      <c r="B40" s="34">
        <f>'[10]outremer_femmes'!B43</f>
        <v>0</v>
      </c>
      <c r="C40" s="34">
        <f>'[10]outremer_femmes'!C43</f>
        <v>0</v>
      </c>
      <c r="D40" s="34">
        <f>'[10]outremer_femmes'!D43</f>
        <v>5</v>
      </c>
      <c r="E40" s="34">
        <f>'[10]outremer_femmes'!E43</f>
        <v>27</v>
      </c>
      <c r="F40" s="34">
        <f>'[10]outremer_femmes'!F43</f>
        <v>20</v>
      </c>
      <c r="G40" s="34">
        <f>'[10]outremer_femmes'!G43</f>
        <v>22</v>
      </c>
      <c r="H40" s="34">
        <f>'[10]outremer_femmes'!H43</f>
        <v>22</v>
      </c>
      <c r="I40" s="34">
        <f>'[10]outremer_femmes'!I43</f>
        <v>16</v>
      </c>
      <c r="J40" s="34">
        <f>'[10]outremer_femmes'!J43</f>
        <v>4</v>
      </c>
      <c r="K40" s="46">
        <f>SUM(B40:J40)</f>
        <v>116</v>
      </c>
    </row>
    <row r="41" spans="1:11" ht="11.25" customHeight="1">
      <c r="A41" s="39" t="s">
        <v>212</v>
      </c>
      <c r="B41" s="25">
        <f>'[10]outremer_femmes'!B44</f>
        <v>0</v>
      </c>
      <c r="C41" s="25">
        <f>'[10]outremer_femmes'!C44</f>
        <v>0</v>
      </c>
      <c r="D41" s="25">
        <f>'[10]outremer_femmes'!D44</f>
        <v>0</v>
      </c>
      <c r="E41" s="25">
        <f>'[10]outremer_femmes'!E44</f>
        <v>0</v>
      </c>
      <c r="F41" s="25">
        <f>'[10]outremer_femmes'!F44</f>
        <v>0</v>
      </c>
      <c r="G41" s="25">
        <f>'[10]outremer_femmes'!G44</f>
        <v>0</v>
      </c>
      <c r="H41" s="25">
        <f>'[10]outremer_femmes'!H44</f>
        <v>0</v>
      </c>
      <c r="I41" s="25">
        <f>'[10]outremer_femmes'!I44</f>
        <v>0</v>
      </c>
      <c r="J41" s="25">
        <f>'[10]outremer_femmes'!J44</f>
        <v>0</v>
      </c>
      <c r="K41" s="39">
        <f>SUM(B41:J41)</f>
        <v>0</v>
      </c>
    </row>
    <row r="42" spans="1:11" ht="11.25" customHeight="1">
      <c r="A42" s="47" t="s">
        <v>153</v>
      </c>
      <c r="B42" s="53">
        <f>'[10]outremer_femmes'!B45</f>
        <v>0</v>
      </c>
      <c r="C42" s="53">
        <f>'[10]outremer_femmes'!C45</f>
        <v>1</v>
      </c>
      <c r="D42" s="53">
        <f>'[10]outremer_femmes'!D45</f>
        <v>9</v>
      </c>
      <c r="E42" s="53">
        <f>'[10]outremer_femmes'!E45</f>
        <v>35</v>
      </c>
      <c r="F42" s="53">
        <f>'[10]outremer_femmes'!F45</f>
        <v>24</v>
      </c>
      <c r="G42" s="53">
        <f>'[10]outremer_femmes'!G45</f>
        <v>31</v>
      </c>
      <c r="H42" s="53">
        <f>'[10]outremer_femmes'!H45</f>
        <v>30</v>
      </c>
      <c r="I42" s="53">
        <f>'[10]outremer_femmes'!I45</f>
        <v>18</v>
      </c>
      <c r="J42" s="53">
        <f>'[10]outremer_femmes'!J45</f>
        <v>5</v>
      </c>
      <c r="K42" s="53">
        <f>SUM(B42:J42)</f>
        <v>153</v>
      </c>
    </row>
    <row r="47" ht="12.75" customHeight="1"/>
    <row r="54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29</oddFooter>
  </headerFooter>
  <colBreaks count="1" manualBreakCount="1">
    <brk id="11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W33"/>
  <sheetViews>
    <sheetView zoomScaleSheetLayoutView="100" zoomScalePageLayoutView="0" workbookViewId="0" topLeftCell="A1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9.5" customHeight="1">
      <c r="A1" s="71" t="s">
        <v>221</v>
      </c>
      <c r="C1" s="404" t="str">
        <f>couverture!A34</f>
        <v>Situation au 1er octobre 2013</v>
      </c>
    </row>
    <row r="2" ht="11.25" customHeight="1">
      <c r="A2" s="24" t="s">
        <v>218</v>
      </c>
    </row>
    <row r="3" spans="1:11" ht="21.7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33">
        <f>'[10]outremer_femmes'!N7</f>
        <v>0</v>
      </c>
      <c r="C4" s="33">
        <f>'[10]outremer_femmes'!O7</f>
        <v>0</v>
      </c>
      <c r="D4" s="33">
        <f>'[10]outremer_femmes'!P7</f>
        <v>3</v>
      </c>
      <c r="E4" s="33">
        <f>'[10]outremer_femmes'!Q7</f>
        <v>16</v>
      </c>
      <c r="F4" s="33">
        <f>'[10]outremer_femmes'!R7</f>
        <v>6</v>
      </c>
      <c r="G4" s="33">
        <f>'[10]outremer_femmes'!S7</f>
        <v>13</v>
      </c>
      <c r="H4" s="33">
        <f>'[10]outremer_femmes'!T7</f>
        <v>4</v>
      </c>
      <c r="I4" s="33">
        <f>'[10]outremer_femmes'!U7</f>
        <v>5</v>
      </c>
      <c r="J4" s="33">
        <f>'[10]outremer_femmes'!V7</f>
        <v>0</v>
      </c>
      <c r="K4" s="57">
        <f>SUM(B4:J4)</f>
        <v>47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43"/>
    </row>
    <row r="6" spans="1:11" ht="11.25" customHeight="1">
      <c r="A6" s="40" t="s">
        <v>158</v>
      </c>
      <c r="B6" s="26">
        <f>'[10]outremer_femmes'!N9</f>
        <v>0</v>
      </c>
      <c r="C6" s="26">
        <f>'[10]outremer_femmes'!O9</f>
        <v>0</v>
      </c>
      <c r="D6" s="26">
        <f>'[10]outremer_femmes'!P9</f>
        <v>0</v>
      </c>
      <c r="E6" s="26">
        <f>'[10]outremer_femmes'!Q9</f>
        <v>0</v>
      </c>
      <c r="F6" s="26">
        <f>'[10]outremer_femmes'!R9</f>
        <v>0</v>
      </c>
      <c r="G6" s="26">
        <f>'[10]outremer_femmes'!S9</f>
        <v>0</v>
      </c>
      <c r="H6" s="26">
        <f>'[10]outremer_femmes'!T9</f>
        <v>3</v>
      </c>
      <c r="I6" s="26">
        <f>'[10]outremer_femmes'!U9</f>
        <v>0</v>
      </c>
      <c r="J6" s="26">
        <f>'[10]outremer_femmes'!V9</f>
        <v>0</v>
      </c>
      <c r="K6" s="43">
        <f>SUM(B6:J6)</f>
        <v>3</v>
      </c>
    </row>
    <row r="7" spans="1:23" ht="11.25" customHeight="1">
      <c r="A7" s="40" t="s">
        <v>159</v>
      </c>
      <c r="B7" s="29">
        <f>'[10]outremer_femmes'!N10</f>
        <v>0</v>
      </c>
      <c r="C7" s="29">
        <f>'[10]outremer_femmes'!O10</f>
        <v>0</v>
      </c>
      <c r="D7" s="29">
        <f>'[10]outremer_femmes'!P10</f>
        <v>0</v>
      </c>
      <c r="E7" s="29">
        <f>'[10]outremer_femmes'!Q10</f>
        <v>2</v>
      </c>
      <c r="F7" s="29">
        <f>'[10]outremer_femmes'!R10</f>
        <v>0</v>
      </c>
      <c r="G7" s="29">
        <f>'[10]outremer_femmes'!S10</f>
        <v>2</v>
      </c>
      <c r="H7" s="29">
        <f>'[10]outremer_femmes'!T10</f>
        <v>1</v>
      </c>
      <c r="I7" s="29">
        <f>'[10]outremer_femmes'!U10</f>
        <v>2</v>
      </c>
      <c r="J7" s="29">
        <f>'[10]outremer_femmes'!V10</f>
        <v>1</v>
      </c>
      <c r="K7" s="37">
        <f>SUM(B7:J7)</f>
        <v>8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1" ht="11.25" customHeight="1">
      <c r="A8" s="54" t="s">
        <v>160</v>
      </c>
      <c r="B8" s="30">
        <f>'[10]outremer_femmes'!N11</f>
        <v>0</v>
      </c>
      <c r="C8" s="30">
        <f>'[10]outremer_femmes'!O11</f>
        <v>0</v>
      </c>
      <c r="D8" s="30">
        <f>'[10]outremer_femmes'!P11</f>
        <v>0</v>
      </c>
      <c r="E8" s="30">
        <f>'[10]outremer_femmes'!Q11</f>
        <v>2</v>
      </c>
      <c r="F8" s="30">
        <f>'[10]outremer_femmes'!R11</f>
        <v>0</v>
      </c>
      <c r="G8" s="30">
        <f>'[10]outremer_femmes'!S11</f>
        <v>2</v>
      </c>
      <c r="H8" s="30">
        <f>'[10]outremer_femmes'!T11</f>
        <v>4</v>
      </c>
      <c r="I8" s="30">
        <f>'[10]outremer_femmes'!U11</f>
        <v>2</v>
      </c>
      <c r="J8" s="30">
        <f>'[10]outremer_femmes'!V11</f>
        <v>1</v>
      </c>
      <c r="K8" s="58">
        <f>SUM(B8:J8)</f>
        <v>11</v>
      </c>
    </row>
    <row r="9" spans="1:23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4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1.25" customHeight="1">
      <c r="A10" s="40" t="s">
        <v>158</v>
      </c>
      <c r="B10" s="26">
        <f>'[10]outremer_femmes'!N13</f>
        <v>0</v>
      </c>
      <c r="C10" s="26">
        <f>'[10]outremer_femmes'!O13</f>
        <v>0</v>
      </c>
      <c r="D10" s="26">
        <f>'[10]outremer_femmes'!P13</f>
        <v>0</v>
      </c>
      <c r="E10" s="26">
        <f>'[10]outremer_femmes'!Q13</f>
        <v>0</v>
      </c>
      <c r="F10" s="26">
        <f>'[10]outremer_femmes'!R13</f>
        <v>2</v>
      </c>
      <c r="G10" s="26">
        <f>'[10]outremer_femmes'!S13</f>
        <v>1</v>
      </c>
      <c r="H10" s="26">
        <f>'[10]outremer_femmes'!T13</f>
        <v>0</v>
      </c>
      <c r="I10" s="26">
        <f>'[10]outremer_femmes'!U13</f>
        <v>1</v>
      </c>
      <c r="J10" s="26">
        <f>'[10]outremer_femmes'!V13</f>
        <v>0</v>
      </c>
      <c r="K10" s="51">
        <f>SUM(B10:J10)</f>
        <v>4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11" ht="11.25" customHeight="1">
      <c r="A11" s="40" t="s">
        <v>159</v>
      </c>
      <c r="B11" s="29">
        <f>'[10]outremer_femmes'!N14</f>
        <v>0</v>
      </c>
      <c r="C11" s="29">
        <f>'[10]outremer_femmes'!O14</f>
        <v>0</v>
      </c>
      <c r="D11" s="29">
        <f>'[10]outremer_femmes'!P14</f>
        <v>1</v>
      </c>
      <c r="E11" s="29">
        <f>'[10]outremer_femmes'!Q14</f>
        <v>4</v>
      </c>
      <c r="F11" s="29">
        <f>'[10]outremer_femmes'!R14</f>
        <v>4</v>
      </c>
      <c r="G11" s="29">
        <f>'[10]outremer_femmes'!S14</f>
        <v>2</v>
      </c>
      <c r="H11" s="29">
        <f>'[10]outremer_femmes'!T14</f>
        <v>2</v>
      </c>
      <c r="I11" s="29">
        <f>'[10]outremer_femmes'!U14</f>
        <v>3</v>
      </c>
      <c r="J11" s="29">
        <f>'[10]outremer_femmes'!V14</f>
        <v>0</v>
      </c>
      <c r="K11" s="51">
        <f>SUM(B11:J11)</f>
        <v>16</v>
      </c>
    </row>
    <row r="12" spans="1:11" ht="11.25">
      <c r="A12" s="54" t="s">
        <v>160</v>
      </c>
      <c r="B12" s="30">
        <f>'[10]outremer_femmes'!N15</f>
        <v>0</v>
      </c>
      <c r="C12" s="30">
        <f>'[10]outremer_femmes'!O15</f>
        <v>0</v>
      </c>
      <c r="D12" s="30">
        <f>'[10]outremer_femmes'!P15</f>
        <v>1</v>
      </c>
      <c r="E12" s="30">
        <f>'[10]outremer_femmes'!Q15</f>
        <v>4</v>
      </c>
      <c r="F12" s="30">
        <f>'[10]outremer_femmes'!R15</f>
        <v>6</v>
      </c>
      <c r="G12" s="30">
        <f>'[10]outremer_femmes'!S15</f>
        <v>3</v>
      </c>
      <c r="H12" s="30">
        <f>'[10]outremer_femmes'!T15</f>
        <v>2</v>
      </c>
      <c r="I12" s="30">
        <f>'[10]outremer_femmes'!U15</f>
        <v>4</v>
      </c>
      <c r="J12" s="30">
        <f>'[10]outremer_femmes'!V15</f>
        <v>0</v>
      </c>
      <c r="K12" s="58">
        <f>SUM(B12:J12)</f>
        <v>20</v>
      </c>
    </row>
    <row r="13" spans="1:11" ht="11.2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39"/>
    </row>
    <row r="14" spans="1:11" ht="11.25">
      <c r="A14" s="40" t="s">
        <v>158</v>
      </c>
      <c r="B14" s="26">
        <f>'[10]outremer_femmes'!N17</f>
        <v>0</v>
      </c>
      <c r="C14" s="26">
        <f>'[10]outremer_femmes'!O17</f>
        <v>0</v>
      </c>
      <c r="D14" s="26">
        <f>'[10]outremer_femmes'!P17</f>
        <v>0</v>
      </c>
      <c r="E14" s="26">
        <f>'[10]outremer_femmes'!Q17</f>
        <v>0</v>
      </c>
      <c r="F14" s="26">
        <f>'[10]outremer_femmes'!R17</f>
        <v>0</v>
      </c>
      <c r="G14" s="26">
        <f>'[10]outremer_femmes'!S17</f>
        <v>0</v>
      </c>
      <c r="H14" s="26">
        <f>'[10]outremer_femmes'!T17</f>
        <v>2</v>
      </c>
      <c r="I14" s="26">
        <f>'[10]outremer_femmes'!U17</f>
        <v>2</v>
      </c>
      <c r="J14" s="26">
        <f>'[10]outremer_femmes'!V17</f>
        <v>0</v>
      </c>
      <c r="K14" s="51">
        <f>SUM(B14:J14)</f>
        <v>4</v>
      </c>
    </row>
    <row r="15" spans="1:11" ht="11.25">
      <c r="A15" s="40" t="s">
        <v>159</v>
      </c>
      <c r="B15" s="29">
        <f>'[10]outremer_femmes'!N18</f>
        <v>0</v>
      </c>
      <c r="C15" s="29">
        <f>'[10]outremer_femmes'!O18</f>
        <v>0</v>
      </c>
      <c r="D15" s="29">
        <f>'[10]outremer_femmes'!P18</f>
        <v>1</v>
      </c>
      <c r="E15" s="29">
        <f>'[10]outremer_femmes'!Q18</f>
        <v>0</v>
      </c>
      <c r="F15" s="29">
        <f>'[10]outremer_femmes'!R18</f>
        <v>0</v>
      </c>
      <c r="G15" s="29">
        <f>'[10]outremer_femmes'!S18</f>
        <v>0</v>
      </c>
      <c r="H15" s="29">
        <f>'[10]outremer_femmes'!T18</f>
        <v>0</v>
      </c>
      <c r="I15" s="29">
        <f>'[10]outremer_femmes'!U18</f>
        <v>0</v>
      </c>
      <c r="J15" s="29">
        <f>'[10]outremer_femmes'!V18</f>
        <v>0</v>
      </c>
      <c r="K15" s="37">
        <f>SUM(B15:J15)</f>
        <v>1</v>
      </c>
    </row>
    <row r="16" spans="1:11" ht="11.25">
      <c r="A16" s="54" t="s">
        <v>160</v>
      </c>
      <c r="B16" s="30">
        <f>'[10]outremer_femmes'!N19</f>
        <v>0</v>
      </c>
      <c r="C16" s="30">
        <f>'[10]outremer_femmes'!O19</f>
        <v>0</v>
      </c>
      <c r="D16" s="30">
        <f>'[10]outremer_femmes'!P19</f>
        <v>1</v>
      </c>
      <c r="E16" s="30">
        <f>'[10]outremer_femmes'!Q19</f>
        <v>0</v>
      </c>
      <c r="F16" s="30">
        <f>'[10]outremer_femmes'!R19</f>
        <v>0</v>
      </c>
      <c r="G16" s="30">
        <f>'[10]outremer_femmes'!S19</f>
        <v>0</v>
      </c>
      <c r="H16" s="30">
        <f>'[10]outremer_femmes'!T19</f>
        <v>2</v>
      </c>
      <c r="I16" s="30">
        <f>'[10]outremer_femmes'!U19</f>
        <v>2</v>
      </c>
      <c r="J16" s="30">
        <f>'[10]outremer_femmes'!V19</f>
        <v>0</v>
      </c>
      <c r="K16" s="58">
        <f>SUM(B16:J16)</f>
        <v>5</v>
      </c>
    </row>
    <row r="17" spans="1:11" ht="11.25">
      <c r="A17" s="54" t="s">
        <v>163</v>
      </c>
      <c r="B17" s="32">
        <f>'[10]outremer_femmes'!N20</f>
        <v>0</v>
      </c>
      <c r="C17" s="32">
        <f>'[10]outremer_femmes'!O20</f>
        <v>0</v>
      </c>
      <c r="D17" s="32">
        <f>'[10]outremer_femmes'!P20</f>
        <v>0</v>
      </c>
      <c r="E17" s="32">
        <f>'[10]outremer_femmes'!Q20</f>
        <v>0</v>
      </c>
      <c r="F17" s="32">
        <f>'[10]outremer_femmes'!R20</f>
        <v>0</v>
      </c>
      <c r="G17" s="32">
        <f>'[10]outremer_femmes'!S20</f>
        <v>0</v>
      </c>
      <c r="H17" s="32">
        <f>'[10]outremer_femmes'!T20</f>
        <v>0</v>
      </c>
      <c r="I17" s="32">
        <f>'[10]outremer_femmes'!U20</f>
        <v>0</v>
      </c>
      <c r="J17" s="32">
        <f>'[10]outremer_femmes'!V20</f>
        <v>0</v>
      </c>
      <c r="K17" s="58">
        <f>SUM(B17:J17)</f>
        <v>0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43"/>
    </row>
    <row r="19" spans="1:11" ht="11.25">
      <c r="A19" s="40" t="s">
        <v>164</v>
      </c>
      <c r="B19" s="26">
        <f>'[10]outremer_femmes'!N22</f>
        <v>0</v>
      </c>
      <c r="C19" s="26">
        <f>'[10]outremer_femmes'!O22</f>
        <v>0</v>
      </c>
      <c r="D19" s="26">
        <f>'[10]outremer_femmes'!P22</f>
        <v>0</v>
      </c>
      <c r="E19" s="26">
        <f>'[10]outremer_femmes'!Q22</f>
        <v>0</v>
      </c>
      <c r="F19" s="26">
        <f>'[10]outremer_femmes'!R22</f>
        <v>2</v>
      </c>
      <c r="G19" s="26">
        <f>'[10]outremer_femmes'!S22</f>
        <v>0</v>
      </c>
      <c r="H19" s="26">
        <f>'[10]outremer_femmes'!T22</f>
        <v>1</v>
      </c>
      <c r="I19" s="26">
        <f>'[10]outremer_femmes'!U22</f>
        <v>0</v>
      </c>
      <c r="J19" s="26">
        <f>'[10]outremer_femmes'!V22</f>
        <v>0</v>
      </c>
      <c r="K19" s="51">
        <f aca="true" t="shared" si="0" ref="K19:K27">SUM(B19:J19)</f>
        <v>3</v>
      </c>
    </row>
    <row r="20" spans="1:11" ht="11.25">
      <c r="A20" s="40" t="s">
        <v>165</v>
      </c>
      <c r="B20" s="29">
        <f>'[10]outremer_femmes'!N23</f>
        <v>0</v>
      </c>
      <c r="C20" s="29">
        <f>'[10]outremer_femmes'!O23</f>
        <v>0</v>
      </c>
      <c r="D20" s="29">
        <f>'[10]outremer_femmes'!P23</f>
        <v>0</v>
      </c>
      <c r="E20" s="29">
        <f>'[10]outremer_femmes'!Q23</f>
        <v>0</v>
      </c>
      <c r="F20" s="29">
        <f>'[10]outremer_femmes'!R23</f>
        <v>0</v>
      </c>
      <c r="G20" s="29">
        <f>'[10]outremer_femmes'!S23</f>
        <v>1</v>
      </c>
      <c r="H20" s="29">
        <f>'[10]outremer_femmes'!T23</f>
        <v>0</v>
      </c>
      <c r="I20" s="29">
        <f>'[10]outremer_femmes'!U23</f>
        <v>0</v>
      </c>
      <c r="J20" s="29">
        <f>'[10]outremer_femmes'!V23</f>
        <v>0</v>
      </c>
      <c r="K20" s="37">
        <f t="shared" si="0"/>
        <v>1</v>
      </c>
    </row>
    <row r="21" spans="1:11" ht="11.25">
      <c r="A21" s="40" t="s">
        <v>166</v>
      </c>
      <c r="B21" s="29">
        <f>'[10]outremer_femmes'!N24</f>
        <v>0</v>
      </c>
      <c r="C21" s="29">
        <f>'[10]outremer_femmes'!O24</f>
        <v>0</v>
      </c>
      <c r="D21" s="29">
        <f>'[10]outremer_femmes'!P24</f>
        <v>0</v>
      </c>
      <c r="E21" s="29">
        <f>'[10]outremer_femmes'!Q24</f>
        <v>0</v>
      </c>
      <c r="F21" s="29">
        <f>'[10]outremer_femmes'!R24</f>
        <v>0</v>
      </c>
      <c r="G21" s="29">
        <f>'[10]outremer_femmes'!S24</f>
        <v>0</v>
      </c>
      <c r="H21" s="29">
        <f>'[10]outremer_femmes'!T24</f>
        <v>0</v>
      </c>
      <c r="I21" s="29">
        <f>'[10]outremer_femmes'!U24</f>
        <v>1</v>
      </c>
      <c r="J21" s="29">
        <f>'[10]outremer_femmes'!V24</f>
        <v>1</v>
      </c>
      <c r="K21" s="37">
        <f t="shared" si="0"/>
        <v>2</v>
      </c>
    </row>
    <row r="22" spans="1:11" ht="11.25">
      <c r="A22" s="54" t="s">
        <v>160</v>
      </c>
      <c r="B22" s="30">
        <f>'[10]outremer_femmes'!N25</f>
        <v>0</v>
      </c>
      <c r="C22" s="30">
        <f>'[10]outremer_femmes'!O25</f>
        <v>0</v>
      </c>
      <c r="D22" s="30">
        <f>'[10]outremer_femmes'!P25</f>
        <v>0</v>
      </c>
      <c r="E22" s="30">
        <f>'[10]outremer_femmes'!Q25</f>
        <v>0</v>
      </c>
      <c r="F22" s="30">
        <f>'[10]outremer_femmes'!R25</f>
        <v>2</v>
      </c>
      <c r="G22" s="30">
        <f>'[10]outremer_femmes'!S25</f>
        <v>1</v>
      </c>
      <c r="H22" s="30">
        <f>'[10]outremer_femmes'!T25</f>
        <v>1</v>
      </c>
      <c r="I22" s="30">
        <f>'[10]outremer_femmes'!U25</f>
        <v>1</v>
      </c>
      <c r="J22" s="30">
        <f>'[10]outremer_femmes'!V25</f>
        <v>1</v>
      </c>
      <c r="K22" s="58">
        <f t="shared" si="0"/>
        <v>6</v>
      </c>
    </row>
    <row r="23" spans="1:11" ht="12.75" customHeight="1">
      <c r="A23" s="54" t="s">
        <v>108</v>
      </c>
      <c r="B23" s="32">
        <f>'[10]outremer_femmes'!N26</f>
        <v>0</v>
      </c>
      <c r="C23" s="32">
        <f>'[10]outremer_femmes'!O26</f>
        <v>0</v>
      </c>
      <c r="D23" s="32">
        <f>'[10]outremer_femmes'!P26</f>
        <v>0</v>
      </c>
      <c r="E23" s="32">
        <f>'[10]outremer_femmes'!Q26</f>
        <v>1</v>
      </c>
      <c r="F23" s="32">
        <f>'[10]outremer_femmes'!R26</f>
        <v>2</v>
      </c>
      <c r="G23" s="32">
        <f>'[10]outremer_femmes'!S26</f>
        <v>2</v>
      </c>
      <c r="H23" s="32">
        <f>'[10]outremer_femmes'!T26</f>
        <v>2</v>
      </c>
      <c r="I23" s="32">
        <f>'[10]outremer_femmes'!U26</f>
        <v>1</v>
      </c>
      <c r="J23" s="32">
        <f>'[10]outremer_femmes'!V26</f>
        <v>0</v>
      </c>
      <c r="K23" s="58">
        <f t="shared" si="0"/>
        <v>8</v>
      </c>
    </row>
    <row r="24" spans="1:11" ht="11.25">
      <c r="A24" s="40" t="s">
        <v>167</v>
      </c>
      <c r="B24" s="27">
        <f>'[10]outremer_femmes'!N27</f>
        <v>0</v>
      </c>
      <c r="C24" s="27">
        <f>'[10]outremer_femmes'!O27</f>
        <v>0</v>
      </c>
      <c r="D24" s="27">
        <f>'[10]outremer_femmes'!P27</f>
        <v>0</v>
      </c>
      <c r="E24" s="27">
        <f>'[10]outremer_femmes'!Q27</f>
        <v>2</v>
      </c>
      <c r="F24" s="27">
        <f>'[10]outremer_femmes'!R27</f>
        <v>1</v>
      </c>
      <c r="G24" s="27">
        <f>'[10]outremer_femmes'!S27</f>
        <v>0</v>
      </c>
      <c r="H24" s="27">
        <f>'[10]outremer_femmes'!T27</f>
        <v>5</v>
      </c>
      <c r="I24" s="27">
        <f>'[10]outremer_femmes'!U27</f>
        <v>1</v>
      </c>
      <c r="J24" s="27">
        <f>'[10]outremer_femmes'!V27</f>
        <v>1</v>
      </c>
      <c r="K24" s="59">
        <f t="shared" si="0"/>
        <v>10</v>
      </c>
    </row>
    <row r="25" spans="1:11" ht="11.25">
      <c r="A25" s="40" t="s">
        <v>168</v>
      </c>
      <c r="B25" s="29">
        <f>'[10]outremer_femmes'!N28</f>
        <v>0</v>
      </c>
      <c r="C25" s="29">
        <f>'[10]outremer_femmes'!O28</f>
        <v>0</v>
      </c>
      <c r="D25" s="29">
        <f>'[10]outremer_femmes'!P28</f>
        <v>0</v>
      </c>
      <c r="E25" s="29">
        <f>'[10]outremer_femmes'!Q28</f>
        <v>0</v>
      </c>
      <c r="F25" s="29">
        <f>'[10]outremer_femmes'!R28</f>
        <v>0</v>
      </c>
      <c r="G25" s="29">
        <f>'[10]outremer_femmes'!S28</f>
        <v>0</v>
      </c>
      <c r="H25" s="29">
        <f>'[10]outremer_femmes'!T28</f>
        <v>0</v>
      </c>
      <c r="I25" s="29">
        <f>'[10]outremer_femmes'!U28</f>
        <v>0</v>
      </c>
      <c r="J25" s="29">
        <f>'[10]outremer_femmes'!V28</f>
        <v>0</v>
      </c>
      <c r="K25" s="37">
        <f t="shared" si="0"/>
        <v>0</v>
      </c>
    </row>
    <row r="26" spans="1:11" ht="11.25">
      <c r="A26" s="54" t="s">
        <v>160</v>
      </c>
      <c r="B26" s="30">
        <f>'[10]outremer_femmes'!N29</f>
        <v>0</v>
      </c>
      <c r="C26" s="30">
        <f>'[10]outremer_femmes'!O29</f>
        <v>0</v>
      </c>
      <c r="D26" s="30">
        <f>'[10]outremer_femmes'!P29</f>
        <v>0</v>
      </c>
      <c r="E26" s="30">
        <f>'[10]outremer_femmes'!Q29</f>
        <v>2</v>
      </c>
      <c r="F26" s="30">
        <f>'[10]outremer_femmes'!R29</f>
        <v>1</v>
      </c>
      <c r="G26" s="30">
        <f>'[10]outremer_femmes'!S29</f>
        <v>0</v>
      </c>
      <c r="H26" s="30">
        <f>'[10]outremer_femmes'!T29</f>
        <v>5</v>
      </c>
      <c r="I26" s="30">
        <f>'[10]outremer_femmes'!U29</f>
        <v>1</v>
      </c>
      <c r="J26" s="30">
        <f>'[10]outremer_femmes'!V29</f>
        <v>1</v>
      </c>
      <c r="K26" s="58">
        <f t="shared" si="0"/>
        <v>10</v>
      </c>
    </row>
    <row r="27" spans="1:11" ht="12.75" customHeight="1">
      <c r="A27" s="54" t="s">
        <v>110</v>
      </c>
      <c r="B27" s="32">
        <f>'[10]outremer_femmes'!N30</f>
        <v>0</v>
      </c>
      <c r="C27" s="32">
        <f>'[10]outremer_femmes'!O30</f>
        <v>0</v>
      </c>
      <c r="D27" s="32">
        <f>'[10]outremer_femmes'!P30</f>
        <v>0</v>
      </c>
      <c r="E27" s="32">
        <f>'[10]outremer_femmes'!Q30</f>
        <v>2</v>
      </c>
      <c r="F27" s="32">
        <f>'[10]outremer_femmes'!R30</f>
        <v>3</v>
      </c>
      <c r="G27" s="32">
        <f>'[10]outremer_femmes'!S30</f>
        <v>0</v>
      </c>
      <c r="H27" s="32">
        <f>'[10]outremer_femmes'!T30</f>
        <v>0</v>
      </c>
      <c r="I27" s="32">
        <f>'[10]outremer_femmes'!U30</f>
        <v>0</v>
      </c>
      <c r="J27" s="32">
        <f>'[10]outremer_femmes'!V30</f>
        <v>0</v>
      </c>
      <c r="K27" s="58">
        <f t="shared" si="0"/>
        <v>5</v>
      </c>
    </row>
    <row r="28" spans="1:11" ht="12.75" customHeight="1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43"/>
    </row>
    <row r="29" spans="1:11" ht="22.5">
      <c r="A29" s="56" t="s">
        <v>106</v>
      </c>
      <c r="B29" s="26">
        <f>'[10]outremer_femmes'!N32</f>
        <v>0</v>
      </c>
      <c r="C29" s="26">
        <f>'[10]outremer_femmes'!O32</f>
        <v>0</v>
      </c>
      <c r="D29" s="26">
        <f>'[10]outremer_femmes'!P32</f>
        <v>0</v>
      </c>
      <c r="E29" s="26">
        <f>'[10]outremer_femmes'!Q32</f>
        <v>0</v>
      </c>
      <c r="F29" s="26">
        <f>'[10]outremer_femmes'!R32</f>
        <v>0</v>
      </c>
      <c r="G29" s="26">
        <f>'[10]outremer_femmes'!S32</f>
        <v>0</v>
      </c>
      <c r="H29" s="26">
        <f>'[10]outremer_femmes'!T32</f>
        <v>0</v>
      </c>
      <c r="I29" s="26">
        <f>'[10]outremer_femmes'!U32</f>
        <v>0</v>
      </c>
      <c r="J29" s="26">
        <f>'[10]outremer_femmes'!V32</f>
        <v>0</v>
      </c>
      <c r="K29" s="60">
        <f>SUM(B29:J29)</f>
        <v>0</v>
      </c>
    </row>
    <row r="30" spans="1:11" ht="22.5">
      <c r="A30" s="56" t="s">
        <v>211</v>
      </c>
      <c r="B30" s="29">
        <f>'[10]outremer_femmes'!N33</f>
        <v>0</v>
      </c>
      <c r="C30" s="29">
        <f>'[10]outremer_femmes'!O33</f>
        <v>0</v>
      </c>
      <c r="D30" s="29">
        <f>'[10]outremer_femmes'!P33</f>
        <v>0</v>
      </c>
      <c r="E30" s="29">
        <f>'[10]outremer_femmes'!Q33</f>
        <v>0</v>
      </c>
      <c r="F30" s="29">
        <f>'[10]outremer_femmes'!R33</f>
        <v>0</v>
      </c>
      <c r="G30" s="29">
        <f>'[10]outremer_femmes'!S33</f>
        <v>0</v>
      </c>
      <c r="H30" s="29">
        <f>'[10]outremer_femmes'!T33</f>
        <v>0</v>
      </c>
      <c r="I30" s="29">
        <f>'[10]outremer_femmes'!U33</f>
        <v>0</v>
      </c>
      <c r="J30" s="29">
        <f>'[10]outremer_femmes'!V33</f>
        <v>0</v>
      </c>
      <c r="K30" s="61">
        <f>SUM(B30:J30)</f>
        <v>0</v>
      </c>
    </row>
    <row r="31" spans="1:11" ht="11.25">
      <c r="A31" s="56" t="s">
        <v>170</v>
      </c>
      <c r="B31" s="29">
        <f>'[10]outremer_femmes'!N34</f>
        <v>0</v>
      </c>
      <c r="C31" s="29">
        <f>'[10]outremer_femmes'!O34</f>
        <v>0</v>
      </c>
      <c r="D31" s="29">
        <f>'[10]outremer_femmes'!P34</f>
        <v>0</v>
      </c>
      <c r="E31" s="29">
        <f>'[10]outremer_femmes'!Q34</f>
        <v>0</v>
      </c>
      <c r="F31" s="29">
        <f>'[10]outremer_femmes'!R34</f>
        <v>0</v>
      </c>
      <c r="G31" s="29">
        <f>'[10]outremer_femmes'!S34</f>
        <v>1</v>
      </c>
      <c r="H31" s="29">
        <f>'[10]outremer_femmes'!T34</f>
        <v>2</v>
      </c>
      <c r="I31" s="29">
        <f>'[10]outremer_femmes'!U34</f>
        <v>0</v>
      </c>
      <c r="J31" s="29">
        <f>'[10]outremer_femmes'!V34</f>
        <v>1</v>
      </c>
      <c r="K31" s="61">
        <f>SUM(B31:J31)</f>
        <v>4</v>
      </c>
    </row>
    <row r="32" spans="1:11" ht="11.25">
      <c r="A32" s="41" t="s">
        <v>160</v>
      </c>
      <c r="B32" s="31">
        <f>'[10]outremer_femmes'!N35</f>
        <v>0</v>
      </c>
      <c r="C32" s="31">
        <f>'[10]outremer_femmes'!O35</f>
        <v>0</v>
      </c>
      <c r="D32" s="31">
        <f>'[10]outremer_femmes'!P35</f>
        <v>0</v>
      </c>
      <c r="E32" s="31">
        <f>'[10]outremer_femmes'!Q35</f>
        <v>0</v>
      </c>
      <c r="F32" s="31">
        <f>'[10]outremer_femmes'!R35</f>
        <v>0</v>
      </c>
      <c r="G32" s="31">
        <f>'[10]outremer_femmes'!S35</f>
        <v>1</v>
      </c>
      <c r="H32" s="31">
        <f>'[10]outremer_femmes'!T35</f>
        <v>2</v>
      </c>
      <c r="I32" s="31">
        <f>'[10]outremer_femmes'!U35</f>
        <v>0</v>
      </c>
      <c r="J32" s="31">
        <f>'[10]outremer_femmes'!V35</f>
        <v>1</v>
      </c>
      <c r="K32" s="52">
        <f>SUM(B32:J32)</f>
        <v>4</v>
      </c>
    </row>
    <row r="33" spans="1:11" ht="11.25">
      <c r="A33" s="47" t="s">
        <v>153</v>
      </c>
      <c r="B33" s="47">
        <f>'[10]outremer_femmes'!N36</f>
        <v>0</v>
      </c>
      <c r="C33" s="47">
        <f>'[10]outremer_femmes'!O36</f>
        <v>0</v>
      </c>
      <c r="D33" s="47">
        <f>'[10]outremer_femmes'!P36</f>
        <v>5</v>
      </c>
      <c r="E33" s="47">
        <f>'[10]outremer_femmes'!Q36</f>
        <v>27</v>
      </c>
      <c r="F33" s="47">
        <f>'[10]outremer_femmes'!R36</f>
        <v>20</v>
      </c>
      <c r="G33" s="47">
        <f>'[10]outremer_femmes'!S36</f>
        <v>22</v>
      </c>
      <c r="H33" s="47">
        <f>'[10]outremer_femmes'!T36</f>
        <v>22</v>
      </c>
      <c r="I33" s="47">
        <f>'[10]outremer_femmes'!U36</f>
        <v>16</v>
      </c>
      <c r="J33" s="47">
        <f>'[10]outremer_femmes'!V36</f>
        <v>4</v>
      </c>
      <c r="K33" s="47">
        <f>SUM(B33:J33)</f>
        <v>116</v>
      </c>
    </row>
    <row r="38" ht="12.75" customHeight="1"/>
    <row r="45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30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7"/>
  <sheetViews>
    <sheetView tabSelected="1" zoomScale="75" zoomScaleNormal="75" zoomScalePageLayoutView="0" workbookViewId="0" topLeftCell="A4">
      <selection activeCell="F23" sqref="F23"/>
    </sheetView>
  </sheetViews>
  <sheetFormatPr defaultColWidth="11.00390625" defaultRowHeight="12.75"/>
  <cols>
    <col min="1" max="1" width="18.375" style="65" customWidth="1"/>
    <col min="2" max="2" width="13.50390625" style="65" customWidth="1"/>
    <col min="3" max="3" width="10.00390625" style="65" customWidth="1"/>
    <col min="4" max="4" width="12.50390625" style="65" customWidth="1"/>
    <col min="5" max="5" width="11.50390625" style="65" customWidth="1"/>
    <col min="6" max="6" width="10.00390625" style="65" customWidth="1"/>
    <col min="7" max="7" width="14.125" style="65" customWidth="1"/>
    <col min="8" max="8" width="12.00390625" style="65" customWidth="1"/>
    <col min="9" max="9" width="10.00390625" style="65" customWidth="1"/>
    <col min="10" max="10" width="11.75390625" style="65" customWidth="1"/>
    <col min="11" max="11" width="10.00390625" style="65" customWidth="1"/>
    <col min="12" max="13" width="9.875" style="65" customWidth="1"/>
    <col min="14" max="14" width="8.125" style="65" customWidth="1"/>
    <col min="15" max="16384" width="11.00390625" style="65" customWidth="1"/>
  </cols>
  <sheetData>
    <row r="1" spans="1:24" ht="20.25">
      <c r="A1" s="116" t="s">
        <v>29</v>
      </c>
      <c r="B1" s="117" t="s">
        <v>234</v>
      </c>
      <c r="C1" s="88"/>
      <c r="D1" s="88"/>
      <c r="E1" s="88"/>
      <c r="F1" s="89"/>
      <c r="G1" s="8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0.25">
      <c r="A2" s="118"/>
      <c r="B2" s="402" t="str">
        <f>couverture!A34</f>
        <v>Situation au 1er octobre 2013</v>
      </c>
      <c r="C2" s="401"/>
      <c r="D2" s="90"/>
      <c r="E2" s="90"/>
      <c r="F2" s="90"/>
      <c r="G2" s="90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39.75" customHeight="1">
      <c r="A4" s="9"/>
      <c r="B4" s="474" t="s">
        <v>58</v>
      </c>
      <c r="C4" s="475"/>
      <c r="D4" s="476"/>
      <c r="E4" s="474" t="s">
        <v>59</v>
      </c>
      <c r="F4" s="475"/>
      <c r="G4" s="476"/>
      <c r="H4" s="472" t="s">
        <v>28</v>
      </c>
      <c r="I4" s="472"/>
      <c r="J4" s="473"/>
      <c r="K4" s="477" t="s">
        <v>78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39.75" customHeight="1">
      <c r="A5" s="140" t="s">
        <v>74</v>
      </c>
      <c r="B5" s="135" t="s">
        <v>75</v>
      </c>
      <c r="C5" s="136" t="s">
        <v>76</v>
      </c>
      <c r="D5" s="137" t="s">
        <v>223</v>
      </c>
      <c r="E5" s="135" t="s">
        <v>75</v>
      </c>
      <c r="F5" s="136" t="s">
        <v>76</v>
      </c>
      <c r="G5" s="137" t="s">
        <v>223</v>
      </c>
      <c r="H5" s="138" t="s">
        <v>75</v>
      </c>
      <c r="I5" s="139" t="s">
        <v>76</v>
      </c>
      <c r="J5" s="139" t="s">
        <v>223</v>
      </c>
      <c r="K5" s="477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39.75" customHeight="1">
      <c r="A6" s="119" t="s">
        <v>2</v>
      </c>
      <c r="B6" s="120">
        <f>'[1]bordeaux_hommes'!$K$12</f>
        <v>1131</v>
      </c>
      <c r="C6" s="121">
        <f>'[1]bordeaux_femmes'!$K$12</f>
        <v>58</v>
      </c>
      <c r="D6" s="122">
        <f>C6+B6</f>
        <v>1189</v>
      </c>
      <c r="E6" s="120">
        <f>'[1]bordeaux_hommes'!$K$43+'[1]bordeaux_hommes'!$K$44</f>
        <v>4642</v>
      </c>
      <c r="F6" s="123">
        <f>'[1]bordeaux_femmes'!$K$43+'[1]bordeaux_femmes'!$K$44</f>
        <v>132</v>
      </c>
      <c r="G6" s="122">
        <f>F6+E6</f>
        <v>4774</v>
      </c>
      <c r="H6" s="124">
        <f>B6+E6</f>
        <v>5773</v>
      </c>
      <c r="I6" s="125">
        <f>C6+F6</f>
        <v>190</v>
      </c>
      <c r="J6" s="126">
        <f>I6+H6</f>
        <v>5963</v>
      </c>
      <c r="K6" s="127">
        <f>(D6/J6)*100</f>
        <v>19.93962770417575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39.75" customHeight="1">
      <c r="A7" s="119" t="s">
        <v>3</v>
      </c>
      <c r="B7" s="120">
        <f>'[2]dijon_hommes'!$K$12</f>
        <v>871</v>
      </c>
      <c r="C7" s="121">
        <f>'[2]dijon_femmes'!$K$12</f>
        <v>39</v>
      </c>
      <c r="D7" s="122">
        <f aca="true" t="shared" si="0" ref="D7:D16">C7+B7</f>
        <v>910</v>
      </c>
      <c r="E7" s="120">
        <f>'[2]dijon_hommes'!$K$43+'[2]dijon_hommes'!$K$44</f>
        <v>4852</v>
      </c>
      <c r="F7" s="121">
        <f>'[2]dijon_femmes'!$K$43+'[2]dijon_femmes'!$K$44</f>
        <v>175</v>
      </c>
      <c r="G7" s="122">
        <f aca="true" t="shared" si="1" ref="G7:G16">F7+E7</f>
        <v>5027</v>
      </c>
      <c r="H7" s="124">
        <f aca="true" t="shared" si="2" ref="H7:H15">B7+E7</f>
        <v>5723</v>
      </c>
      <c r="I7" s="125">
        <f aca="true" t="shared" si="3" ref="I7:I15">C7+F7</f>
        <v>214</v>
      </c>
      <c r="J7" s="126">
        <f aca="true" t="shared" si="4" ref="J7:J15">I7+H7</f>
        <v>5937</v>
      </c>
      <c r="K7" s="127">
        <f aca="true" t="shared" si="5" ref="K7:K16">(D7/J7)*100</f>
        <v>15.327606535287183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39.75" customHeight="1">
      <c r="A8" s="119" t="s">
        <v>4</v>
      </c>
      <c r="B8" s="120">
        <f>'[3]lille_hommes'!$K$12</f>
        <v>1563</v>
      </c>
      <c r="C8" s="121">
        <f>'[3]lille_femmes'!$K$12</f>
        <v>73</v>
      </c>
      <c r="D8" s="122">
        <f t="shared" si="0"/>
        <v>1636</v>
      </c>
      <c r="E8" s="120">
        <f>'[3]lille_hommes'!$K$43+'[3]lille_hommes'!$K$44</f>
        <v>9351</v>
      </c>
      <c r="F8" s="121">
        <f>'[3]lille_femmes'!$K$43+'[3]lille_femmes'!$K$44</f>
        <v>300</v>
      </c>
      <c r="G8" s="122">
        <f t="shared" si="1"/>
        <v>9651</v>
      </c>
      <c r="H8" s="124">
        <f t="shared" si="2"/>
        <v>10914</v>
      </c>
      <c r="I8" s="125">
        <f t="shared" si="3"/>
        <v>373</v>
      </c>
      <c r="J8" s="126">
        <f t="shared" si="4"/>
        <v>11287</v>
      </c>
      <c r="K8" s="127">
        <f t="shared" si="5"/>
        <v>14.494551253654647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39.75" customHeight="1">
      <c r="A9" s="119" t="s">
        <v>5</v>
      </c>
      <c r="B9" s="120">
        <f>'[4]lyon_hommes'!$K$12</f>
        <v>1337</v>
      </c>
      <c r="C9" s="121">
        <f>'[4]lyon_femmes'!$K$12</f>
        <v>58</v>
      </c>
      <c r="D9" s="122">
        <f t="shared" si="0"/>
        <v>1395</v>
      </c>
      <c r="E9" s="120">
        <f>'[4]lyon_hommes'!$K$43+'[4]lyon_hommes'!$K$44</f>
        <v>5453</v>
      </c>
      <c r="F9" s="121">
        <f>'[4]lyon_femmes'!$K$43+'[4]lyon_femmes'!$K$44</f>
        <v>206</v>
      </c>
      <c r="G9" s="122">
        <f t="shared" si="1"/>
        <v>5659</v>
      </c>
      <c r="H9" s="124">
        <f t="shared" si="2"/>
        <v>6790</v>
      </c>
      <c r="I9" s="125">
        <f t="shared" si="3"/>
        <v>264</v>
      </c>
      <c r="J9" s="126">
        <f t="shared" si="4"/>
        <v>7054</v>
      </c>
      <c r="K9" s="127">
        <f t="shared" si="5"/>
        <v>19.77601360929969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39.75" customHeight="1">
      <c r="A10" s="119" t="s">
        <v>6</v>
      </c>
      <c r="B10" s="120">
        <f>'[5]marseille_hommes'!$K$12</f>
        <v>1921</v>
      </c>
      <c r="C10" s="121">
        <f>'[5]marseille_femmes'!$K$12</f>
        <v>62</v>
      </c>
      <c r="D10" s="122">
        <f t="shared" si="0"/>
        <v>1983</v>
      </c>
      <c r="E10" s="120">
        <f>'[5]marseille_hommes'!$K$43+'[5]marseille_hommes'!$K$44</f>
        <v>6910</v>
      </c>
      <c r="F10" s="121">
        <f>'[5]marseille_femmes'!$K$43+'[5]marseille_femmes'!$K$44</f>
        <v>153</v>
      </c>
      <c r="G10" s="122">
        <f t="shared" si="1"/>
        <v>7063</v>
      </c>
      <c r="H10" s="124">
        <f t="shared" si="2"/>
        <v>8831</v>
      </c>
      <c r="I10" s="125">
        <f t="shared" si="3"/>
        <v>215</v>
      </c>
      <c r="J10" s="126">
        <f t="shared" si="4"/>
        <v>9046</v>
      </c>
      <c r="K10" s="127">
        <f t="shared" si="5"/>
        <v>21.921291178421402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39.75" customHeight="1">
      <c r="A11" s="119" t="s">
        <v>7</v>
      </c>
      <c r="B11" s="120">
        <f>'[6]paris_hommes'!$K$12</f>
        <v>4070</v>
      </c>
      <c r="C11" s="121">
        <f>'[6]paris_femmes'!$K$12</f>
        <v>186</v>
      </c>
      <c r="D11" s="122">
        <f t="shared" si="0"/>
        <v>4256</v>
      </c>
      <c r="E11" s="120">
        <f>'[6]paris_hommes'!$K$43+'[6]paris_hommes'!$K$44</f>
        <v>9769</v>
      </c>
      <c r="F11" s="121">
        <f>'[6]paris_femmes'!$K$43+'[6]paris_femmes'!$K$44</f>
        <v>335</v>
      </c>
      <c r="G11" s="122">
        <f t="shared" si="1"/>
        <v>10104</v>
      </c>
      <c r="H11" s="124">
        <f t="shared" si="2"/>
        <v>13839</v>
      </c>
      <c r="I11" s="125">
        <f t="shared" si="3"/>
        <v>521</v>
      </c>
      <c r="J11" s="126">
        <f t="shared" si="4"/>
        <v>14360</v>
      </c>
      <c r="K11" s="127">
        <f t="shared" si="5"/>
        <v>29.637883008356546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39.75" customHeight="1">
      <c r="A12" s="119" t="s">
        <v>8</v>
      </c>
      <c r="B12" s="120">
        <f>'[7]rennes_hommes'!$K$12</f>
        <v>1403</v>
      </c>
      <c r="C12" s="121">
        <f>'[7]rennes_femmes'!$K$12</f>
        <v>68</v>
      </c>
      <c r="D12" s="122">
        <f t="shared" si="0"/>
        <v>1471</v>
      </c>
      <c r="E12" s="120">
        <f>'[7]rennes_hommes'!$K$43+'[7]rennes_hommes'!$K$44</f>
        <v>5359</v>
      </c>
      <c r="F12" s="121">
        <f>'[7]rennes_femmes'!$K$43+'[7]rennes_femmes'!$K$44</f>
        <v>347</v>
      </c>
      <c r="G12" s="122">
        <f t="shared" si="1"/>
        <v>5706</v>
      </c>
      <c r="H12" s="124">
        <f t="shared" si="2"/>
        <v>6762</v>
      </c>
      <c r="I12" s="125">
        <f t="shared" si="3"/>
        <v>415</v>
      </c>
      <c r="J12" s="126">
        <f t="shared" si="4"/>
        <v>7177</v>
      </c>
      <c r="K12" s="127">
        <f t="shared" si="5"/>
        <v>20.49602898146858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39.75" customHeight="1">
      <c r="A13" s="119" t="s">
        <v>9</v>
      </c>
      <c r="B13" s="120">
        <f>'[8]strasbourg_hommes'!$K$12</f>
        <v>1260</v>
      </c>
      <c r="C13" s="121">
        <f>'[8]strasbourg_femmes'!$K$12</f>
        <v>62</v>
      </c>
      <c r="D13" s="122">
        <f t="shared" si="0"/>
        <v>1322</v>
      </c>
      <c r="E13" s="120">
        <f>'[8]strasbourg_hommes'!$K$43+'[8]strasbourg_hommes'!$K$44</f>
        <v>5037</v>
      </c>
      <c r="F13" s="121">
        <f>'[8]strasbourg_femmes'!$K$43+'[8]strasbourg_femmes'!$K$44</f>
        <v>142</v>
      </c>
      <c r="G13" s="122">
        <f t="shared" si="1"/>
        <v>5179</v>
      </c>
      <c r="H13" s="124">
        <f t="shared" si="2"/>
        <v>6297</v>
      </c>
      <c r="I13" s="125">
        <f t="shared" si="3"/>
        <v>204</v>
      </c>
      <c r="J13" s="126">
        <f t="shared" si="4"/>
        <v>6501</v>
      </c>
      <c r="K13" s="127">
        <f t="shared" si="5"/>
        <v>20.335333025688357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39.75" customHeight="1">
      <c r="A14" s="119" t="s">
        <v>10</v>
      </c>
      <c r="B14" s="120">
        <f>'[9]toulouse_hommes'!$K$12</f>
        <v>1496</v>
      </c>
      <c r="C14" s="121">
        <f>'[9]toulouse_femmes'!$K$12</f>
        <v>55</v>
      </c>
      <c r="D14" s="122">
        <f t="shared" si="0"/>
        <v>1551</v>
      </c>
      <c r="E14" s="120">
        <f>'[9]toulouse_hommes'!$K$43+'[9]toulouse_hommes'!$K$44</f>
        <v>4340</v>
      </c>
      <c r="F14" s="121">
        <f>'[9]toulouse_femmes'!$K$43+'[9]toulouse_femmes'!$K$44</f>
        <v>120</v>
      </c>
      <c r="G14" s="122">
        <f t="shared" si="1"/>
        <v>4460</v>
      </c>
      <c r="H14" s="124">
        <f t="shared" si="2"/>
        <v>5836</v>
      </c>
      <c r="I14" s="125">
        <f t="shared" si="3"/>
        <v>175</v>
      </c>
      <c r="J14" s="126">
        <f t="shared" si="4"/>
        <v>6011</v>
      </c>
      <c r="K14" s="127">
        <f t="shared" si="5"/>
        <v>25.802695059058394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39.75" customHeight="1">
      <c r="A15" s="119" t="s">
        <v>11</v>
      </c>
      <c r="B15" s="120">
        <f>'[10]outremer_hommes'!$K$12</f>
        <v>1045</v>
      </c>
      <c r="C15" s="121">
        <f>'[10]outremer_femmes'!$K$12</f>
        <v>37</v>
      </c>
      <c r="D15" s="122">
        <f t="shared" si="0"/>
        <v>1082</v>
      </c>
      <c r="E15" s="120">
        <f>'[10]outremer_hommes'!$K$43+'[10]outremer_hommes'!$K$44</f>
        <v>3829</v>
      </c>
      <c r="F15" s="128">
        <f>'[10]outremer_femmes'!$K$43+'[10]outremer_femmes'!$K$44</f>
        <v>116</v>
      </c>
      <c r="G15" s="122">
        <f t="shared" si="1"/>
        <v>3945</v>
      </c>
      <c r="H15" s="124">
        <f t="shared" si="2"/>
        <v>4874</v>
      </c>
      <c r="I15" s="125">
        <f t="shared" si="3"/>
        <v>153</v>
      </c>
      <c r="J15" s="126">
        <f t="shared" si="4"/>
        <v>5027</v>
      </c>
      <c r="K15" s="127">
        <f t="shared" si="5"/>
        <v>21.523771633180825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39.75" customHeight="1">
      <c r="A16" s="129" t="s">
        <v>28</v>
      </c>
      <c r="B16" s="130">
        <f aca="true" t="shared" si="6" ref="B16:I16">SUM(B6:B15)</f>
        <v>16097</v>
      </c>
      <c r="C16" s="131">
        <f t="shared" si="6"/>
        <v>698</v>
      </c>
      <c r="D16" s="132">
        <f t="shared" si="0"/>
        <v>16795</v>
      </c>
      <c r="E16" s="130">
        <f t="shared" si="6"/>
        <v>59542</v>
      </c>
      <c r="F16" s="131">
        <f t="shared" si="6"/>
        <v>2026</v>
      </c>
      <c r="G16" s="132">
        <f t="shared" si="1"/>
        <v>61568</v>
      </c>
      <c r="H16" s="130">
        <f t="shared" si="6"/>
        <v>75639</v>
      </c>
      <c r="I16" s="131">
        <f t="shared" si="6"/>
        <v>2724</v>
      </c>
      <c r="J16" s="133">
        <f>I16+H16</f>
        <v>78363</v>
      </c>
      <c r="K16" s="134">
        <f t="shared" si="5"/>
        <v>21.432308615035154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4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1:24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1:24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1:24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1:24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13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3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1:13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1:13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3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3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13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1:13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</row>
    <row r="84" spans="1:13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</row>
    <row r="119" spans="1:13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</row>
    <row r="122" spans="1:13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</row>
    <row r="124" spans="1:13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1:13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</row>
    <row r="126" spans="1:13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3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</row>
    <row r="128" spans="1:13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</row>
    <row r="129" spans="1:13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3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13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</row>
    <row r="133" spans="1:13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</row>
    <row r="134" spans="1:13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1:13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1:13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1:13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  <row r="140" spans="1:13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</row>
    <row r="141" spans="1:13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</row>
    <row r="144" spans="1:13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</row>
    <row r="145" spans="1:13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  <row r="146" spans="1:13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</row>
    <row r="147" spans="1:13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1:13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</row>
    <row r="150" spans="1:13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1:13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</row>
    <row r="152" spans="1:13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1:13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</row>
    <row r="155" spans="1:13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1:13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</row>
    <row r="157" spans="1:13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</row>
    <row r="158" spans="1:13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</row>
    <row r="159" spans="1:13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spans="1:13" ht="12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</row>
    <row r="161" spans="1:13" ht="12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</row>
    <row r="162" spans="1:13" ht="12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</row>
    <row r="163" spans="1:13" ht="12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1:13" ht="12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</row>
    <row r="165" spans="1:13" ht="12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ht="12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</row>
    <row r="167" spans="1:13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</row>
    <row r="168" spans="1:13" ht="12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</row>
    <row r="169" spans="1:13" ht="12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</row>
    <row r="170" spans="1:13" ht="12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</row>
    <row r="171" spans="1:13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</row>
    <row r="172" spans="1:13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1:13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</row>
    <row r="174" spans="1:13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5" spans="1:13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</row>
    <row r="176" spans="1:13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</row>
    <row r="177" spans="1:13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13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</row>
    <row r="179" spans="1:13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</row>
    <row r="180" spans="1:13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</row>
    <row r="181" spans="1:13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</row>
    <row r="182" spans="1:13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</row>
    <row r="183" spans="1:13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1:13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1:13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1:13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</row>
    <row r="187" spans="1:13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</row>
    <row r="188" spans="1:13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</row>
    <row r="189" spans="1:13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</row>
    <row r="190" spans="1:13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1:13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</row>
    <row r="192" spans="1:13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</row>
    <row r="193" spans="1:13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</row>
    <row r="194" spans="1:13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</row>
    <row r="195" spans="1:13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</row>
    <row r="196" spans="1:13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</row>
    <row r="197" spans="1:13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</row>
    <row r="198" spans="1:13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</row>
    <row r="199" spans="1:13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</row>
    <row r="200" spans="1:13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</row>
    <row r="201" spans="1:13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</row>
    <row r="202" spans="1:13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</row>
    <row r="203" spans="1:13" ht="12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</row>
    <row r="204" spans="1:13" ht="12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</row>
    <row r="205" spans="1:13" ht="12.7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</row>
    <row r="206" spans="1:13" ht="12.7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</row>
    <row r="207" spans="1:13" ht="12.7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</row>
    <row r="208" spans="1:13" ht="12.7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ht="12.7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</row>
    <row r="210" spans="1:13" ht="12.7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</row>
    <row r="211" spans="1:13" ht="12.7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</row>
    <row r="212" spans="1:13" ht="12.7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</row>
    <row r="213" spans="1:13" ht="12.7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</row>
    <row r="214" spans="1:13" ht="12.7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</row>
    <row r="215" spans="1:13" ht="12.7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1:13" ht="12.7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ht="12.7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</row>
    <row r="218" spans="1:13" ht="12.7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ht="12.7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</row>
    <row r="220" spans="1:13" ht="12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ht="12.7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spans="1:13" ht="12.7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ht="12.7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ht="12.7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 ht="12.7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ht="12.7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</row>
    <row r="227" spans="1:13" ht="12.7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1:13" ht="12.7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</row>
    <row r="229" spans="1:13" ht="12.7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1:13" ht="12.7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</row>
    <row r="231" spans="1:13" ht="12.7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</row>
    <row r="232" spans="1:13" ht="12.7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ht="12.7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ht="12.7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ht="12.7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ht="12.7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ht="12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ht="12.7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ht="12.7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ht="12.7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ht="12.7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ht="12.7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ht="12.7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ht="12.7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ht="12.7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</row>
    <row r="246" spans="1:13" ht="12.7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ht="12.7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ht="12.7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spans="1:13" ht="12.7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</row>
    <row r="250" spans="1:13" ht="12.7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</row>
    <row r="251" spans="1:13" ht="12.7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ht="12.7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</row>
    <row r="253" spans="1:13" ht="12.7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</row>
    <row r="254" spans="1:13" ht="12.7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</row>
    <row r="255" spans="1:13" ht="12.7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ht="12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1:13" ht="12.7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</row>
    <row r="258" spans="1:13" ht="12.7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</row>
    <row r="259" spans="1:13" ht="12.7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3" ht="12.7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</row>
    <row r="261" spans="1:13" ht="12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ht="12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ht="12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ht="12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ht="12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ht="12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ht="12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ht="12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ht="12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ht="12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ht="12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ht="12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ht="12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ht="12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ht="12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ht="12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ht="12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ht="12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ht="12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ht="12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ht="12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ht="12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ht="12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ht="12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1:13" ht="12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3" ht="12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1:13" ht="12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1:13" ht="12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ht="12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1:13" ht="12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1:13" ht="12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1:13" ht="12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1:13" ht="12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1:13" ht="12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ht="12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1:13" ht="12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1:13" ht="12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1:13" ht="12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1:13" ht="12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1:13" ht="12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1:13" ht="12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ht="12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1:13" ht="12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1:13" ht="12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1:13" ht="12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1:13" ht="12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1:13" ht="12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1:13" ht="12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1:13" ht="12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</row>
    <row r="310" spans="1:13" ht="12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</row>
    <row r="311" spans="1:13" ht="12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1:13" ht="12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</row>
    <row r="313" spans="1:13" ht="12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</row>
    <row r="314" spans="1:13" ht="12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</row>
    <row r="315" spans="1:13" ht="12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</row>
    <row r="316" spans="1:13" ht="12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</row>
    <row r="317" spans="1:13" ht="12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</row>
    <row r="318" spans="1:13" ht="12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</row>
    <row r="319" spans="1:13" ht="12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</row>
    <row r="320" spans="1:13" ht="12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</row>
    <row r="321" spans="1:13" ht="12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</row>
    <row r="322" spans="1:13" ht="12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</row>
    <row r="323" spans="1:13" ht="12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</row>
    <row r="324" spans="1:13" ht="12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</row>
    <row r="325" spans="1:13" ht="12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</row>
    <row r="326" spans="1:13" ht="12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1:13" ht="12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</row>
    <row r="328" spans="1:13" ht="12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1:13" ht="12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</row>
    <row r="330" spans="1:13" ht="12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</row>
    <row r="331" spans="1:13" ht="12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</row>
    <row r="332" spans="1:13" ht="12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</row>
    <row r="333" spans="1:13" ht="12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</row>
    <row r="334" spans="1:13" ht="12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</row>
    <row r="335" spans="1:13" ht="12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</row>
    <row r="336" spans="1:13" ht="12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</row>
    <row r="337" spans="1:13" ht="12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3" ht="12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ht="12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</row>
    <row r="340" spans="1:13" ht="12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</row>
    <row r="341" spans="1:13" ht="12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</row>
    <row r="342" spans="1:13" ht="12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</row>
    <row r="343" spans="1:13" ht="12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</row>
    <row r="344" spans="1:13" ht="12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</row>
    <row r="345" spans="1:13" ht="12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</row>
    <row r="346" spans="1:13" ht="12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</row>
    <row r="347" spans="1:13" ht="12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</row>
    <row r="348" spans="1:13" ht="12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</row>
    <row r="349" spans="1:13" ht="12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</row>
    <row r="350" spans="1:13" ht="12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</row>
    <row r="351" spans="1:13" ht="12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</row>
    <row r="352" spans="1:13" ht="12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</row>
    <row r="353" spans="1:13" ht="12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</row>
    <row r="354" spans="1:13" ht="12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</row>
    <row r="355" spans="1:13" ht="12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</row>
    <row r="356" spans="1:13" ht="12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</row>
    <row r="357" spans="1:13" ht="12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</row>
    <row r="358" spans="1:13" ht="12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</row>
    <row r="359" spans="1:13" ht="12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</row>
    <row r="360" spans="1:13" ht="12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</row>
    <row r="361" spans="1:13" ht="12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</row>
    <row r="362" spans="1:13" ht="12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</row>
    <row r="363" spans="1:13" ht="12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</row>
    <row r="364" spans="1:13" ht="12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</row>
    <row r="365" spans="1:13" ht="12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</row>
    <row r="366" spans="1:13" ht="12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</row>
    <row r="367" spans="1:13" ht="12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</row>
    <row r="368" spans="1:13" ht="12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</row>
    <row r="369" spans="1:13" ht="12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</row>
    <row r="370" spans="1:13" ht="12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</row>
    <row r="371" spans="1:13" ht="12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</row>
    <row r="372" spans="1:13" ht="12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</row>
    <row r="373" spans="1:13" ht="12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</row>
    <row r="374" spans="1:13" ht="12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</row>
    <row r="375" spans="1:13" ht="12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</row>
    <row r="376" spans="1:13" ht="12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</row>
    <row r="377" spans="1:13" ht="12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</row>
    <row r="378" spans="1:13" ht="12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</row>
    <row r="379" spans="1:13" ht="12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</row>
    <row r="380" spans="1:13" ht="12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</row>
    <row r="381" spans="1:13" ht="12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</row>
    <row r="382" spans="1:13" ht="12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</row>
    <row r="383" spans="1:13" ht="12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</row>
    <row r="384" spans="1:13" ht="12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</row>
    <row r="385" spans="1:13" ht="12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</row>
    <row r="386" spans="1:13" ht="12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</row>
    <row r="387" spans="1:13" ht="12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</row>
    <row r="388" spans="1:13" ht="12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</row>
    <row r="389" spans="1:13" ht="12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</row>
    <row r="390" spans="1:13" ht="12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</row>
    <row r="391" spans="1:13" ht="12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</row>
    <row r="392" spans="1:13" ht="12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</row>
    <row r="393" spans="1:13" ht="12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</row>
    <row r="394" spans="1:13" ht="12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</row>
    <row r="395" spans="1:13" ht="12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</row>
    <row r="396" spans="1:13" ht="12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</row>
    <row r="397" spans="1:13" ht="12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</row>
    <row r="398" spans="1:13" ht="12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</row>
    <row r="399" spans="1:13" ht="12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</row>
    <row r="400" spans="1:13" ht="12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</row>
    <row r="401" spans="1:13" ht="12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</row>
    <row r="402" spans="1:13" ht="12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</row>
    <row r="403" spans="1:13" ht="12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</row>
    <row r="404" spans="1:13" ht="12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</row>
    <row r="405" spans="1:13" ht="12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</row>
    <row r="406" spans="1:13" ht="12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</row>
    <row r="407" spans="1:13" ht="12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</row>
    <row r="408" spans="1:13" ht="12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</row>
    <row r="409" spans="1:13" ht="12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</row>
    <row r="410" spans="1:13" ht="12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</row>
    <row r="411" spans="1:13" ht="12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</row>
    <row r="412" spans="1:13" ht="12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</row>
    <row r="413" spans="1:13" ht="12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</row>
    <row r="414" spans="1:13" ht="12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</row>
    <row r="415" spans="1:13" ht="12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</row>
    <row r="416" spans="1:13" ht="12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</row>
    <row r="417" spans="1:13" ht="12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</row>
    <row r="418" spans="1:13" ht="12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</row>
    <row r="419" spans="1:13" ht="12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</row>
    <row r="420" spans="1:13" ht="12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</row>
    <row r="421" spans="1:13" ht="12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</row>
    <row r="422" spans="1:13" ht="12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</row>
    <row r="423" spans="1:13" ht="12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ht="12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</row>
    <row r="425" spans="1:13" ht="12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</row>
    <row r="426" spans="1:13" ht="12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</row>
    <row r="427" spans="1:13" ht="12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</row>
    <row r="428" spans="1:13" ht="12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</row>
    <row r="429" spans="1:13" ht="12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</row>
    <row r="430" spans="1:13" ht="12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</row>
    <row r="431" spans="1:13" ht="12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</row>
    <row r="432" spans="1:13" ht="12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</row>
    <row r="433" spans="1:13" ht="12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</row>
    <row r="434" spans="1:13" ht="12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</row>
    <row r="435" spans="1:13" ht="12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</row>
    <row r="436" spans="1:13" ht="12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</row>
    <row r="437" spans="1:13" ht="12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</row>
    <row r="438" spans="1:13" ht="12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</row>
    <row r="439" spans="1:13" ht="12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</row>
    <row r="440" spans="1:13" ht="12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</row>
    <row r="441" spans="1:13" ht="12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</row>
    <row r="442" spans="1:13" ht="12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</row>
    <row r="443" spans="1:13" ht="12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</row>
    <row r="444" spans="1:13" ht="12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</row>
    <row r="445" spans="1:13" ht="12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</row>
    <row r="446" spans="1:13" ht="12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</row>
    <row r="447" spans="1:13" ht="12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</row>
    <row r="448" spans="1:13" ht="12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</row>
    <row r="449" spans="1:13" ht="12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</row>
    <row r="450" spans="1:13" ht="12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</row>
    <row r="451" spans="1:13" ht="12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</row>
    <row r="452" spans="1:13" ht="12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</row>
    <row r="453" spans="1:13" ht="12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</row>
    <row r="454" spans="1:13" ht="12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</row>
    <row r="455" spans="1:13" ht="12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</row>
    <row r="456" spans="1:13" ht="12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</row>
    <row r="457" spans="1:13" ht="12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</row>
    <row r="458" spans="1:13" ht="12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</row>
    <row r="459" spans="1:13" ht="12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</row>
    <row r="460" spans="1:13" ht="12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</row>
    <row r="461" spans="1:13" ht="12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</row>
    <row r="462" spans="1:13" ht="12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</row>
    <row r="463" spans="1:13" ht="12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</row>
    <row r="464" spans="1:13" ht="12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</row>
    <row r="465" spans="1:13" ht="12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</row>
    <row r="466" spans="1:13" ht="12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</row>
    <row r="467" spans="1:13" ht="12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</row>
    <row r="468" spans="1:13" ht="12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</row>
    <row r="469" spans="1:13" ht="12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</row>
    <row r="470" spans="1:13" ht="12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</row>
    <row r="471" spans="1:13" ht="12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</row>
    <row r="472" spans="1:13" ht="12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</row>
    <row r="473" spans="1:13" ht="12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</row>
    <row r="474" spans="1:13" ht="12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</row>
    <row r="475" spans="1:13" ht="12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</row>
    <row r="476" spans="1:13" ht="12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</row>
    <row r="477" spans="1:13" ht="12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</row>
    <row r="478" spans="1:13" ht="12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</row>
    <row r="479" spans="1:13" ht="12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</row>
    <row r="480" spans="1:13" ht="12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</row>
    <row r="481" spans="1:13" ht="12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</row>
    <row r="482" spans="1:13" ht="12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</row>
    <row r="483" spans="1:13" ht="12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</row>
    <row r="484" spans="1:13" ht="12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</row>
    <row r="485" spans="1:13" ht="12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</row>
    <row r="486" spans="1:13" ht="12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</row>
    <row r="487" spans="1:13" ht="12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</row>
    <row r="488" spans="1:13" ht="12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</row>
    <row r="489" spans="1:13" ht="12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</row>
    <row r="490" spans="1:13" ht="12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</row>
    <row r="491" spans="1:13" ht="12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</row>
    <row r="492" spans="1:13" ht="12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</row>
    <row r="493" spans="1:13" ht="12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</row>
    <row r="494" spans="1:13" ht="12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</row>
    <row r="495" spans="1:13" ht="12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</row>
    <row r="496" spans="1:13" ht="12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</row>
    <row r="497" spans="1:13" ht="12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</row>
    <row r="498" spans="1:13" ht="12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</row>
    <row r="499" spans="1:13" ht="12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</row>
    <row r="500" spans="1:13" ht="12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</row>
    <row r="501" spans="1:13" ht="12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</row>
    <row r="502" spans="1:13" ht="12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</row>
    <row r="503" spans="1:13" ht="12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</row>
    <row r="504" spans="1:13" ht="12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</row>
    <row r="505" spans="1:13" ht="12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</row>
    <row r="506" spans="1:13" ht="12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</row>
    <row r="507" spans="1:13" ht="12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</row>
    <row r="508" spans="1:13" ht="12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</row>
    <row r="509" spans="1:13" ht="12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</row>
    <row r="510" spans="1:13" ht="12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</row>
    <row r="511" spans="1:13" ht="12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</row>
    <row r="512" spans="1:13" ht="12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</row>
    <row r="513" spans="1:13" ht="12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</row>
    <row r="514" spans="1:13" ht="12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</row>
    <row r="515" spans="1:13" ht="12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1:13" ht="12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</row>
    <row r="517" spans="1:13" ht="12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</row>
    <row r="518" spans="1:13" ht="12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</row>
    <row r="519" spans="1:13" ht="12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</row>
    <row r="520" spans="1:13" ht="12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</row>
    <row r="521" spans="1:13" ht="12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1:13" ht="12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</row>
    <row r="523" spans="1:13" ht="12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</row>
    <row r="524" spans="1:13" ht="12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</row>
    <row r="525" spans="1:13" ht="12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</row>
    <row r="526" spans="1:13" ht="12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</row>
    <row r="527" spans="1:13" ht="12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</row>
    <row r="528" spans="1:13" ht="12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</row>
    <row r="529" spans="1:13" ht="12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</row>
    <row r="530" spans="1:13" ht="12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</row>
    <row r="531" spans="1:13" ht="12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</row>
    <row r="532" spans="1:13" ht="12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</row>
    <row r="533" spans="1:13" ht="12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</row>
    <row r="534" spans="1:13" ht="12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</row>
    <row r="535" spans="1:13" ht="12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</row>
    <row r="536" spans="1:13" ht="12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</row>
    <row r="537" spans="1:13" ht="12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</row>
    <row r="538" spans="1:13" ht="12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</row>
    <row r="539" spans="1:13" ht="12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</row>
    <row r="540" spans="1:13" ht="12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</row>
    <row r="541" spans="1:13" ht="12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</row>
    <row r="542" spans="1:13" ht="12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</row>
    <row r="543" spans="1:13" ht="12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</row>
    <row r="544" spans="1:13" ht="12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</row>
    <row r="545" spans="1:13" ht="12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</row>
    <row r="546" spans="1:13" ht="12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</row>
    <row r="547" spans="1:13" ht="12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</row>
    <row r="548" spans="1:13" ht="12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</row>
    <row r="549" spans="1:13" ht="12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</row>
    <row r="550" spans="1:13" ht="12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</row>
    <row r="551" spans="1:13" ht="12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1:13" ht="12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ht="12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1:13" ht="12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1:13" ht="12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1:13" ht="12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ht="12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1:13" ht="12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1:13" ht="12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1:13" ht="12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1:13" ht="12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ht="12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ht="12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ht="12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1:13" ht="12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1:13" ht="12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1:13" ht="12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1:13" ht="12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</row>
    <row r="569" spans="1:13" ht="12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</row>
    <row r="570" spans="1:13" ht="12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</row>
    <row r="571" spans="1:13" ht="12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</row>
    <row r="572" spans="1:13" ht="12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</row>
    <row r="573" spans="1:13" ht="12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</row>
    <row r="574" spans="1:13" ht="12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</row>
    <row r="575" spans="1:13" ht="12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</row>
    <row r="576" spans="1:13" ht="12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</row>
    <row r="577" spans="1:13" ht="12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</row>
    <row r="578" spans="1:13" ht="12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</row>
    <row r="579" spans="1:13" ht="12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</row>
    <row r="580" spans="1:13" ht="12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</row>
    <row r="581" spans="1:13" ht="12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</row>
    <row r="582" spans="1:13" ht="12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</row>
    <row r="583" spans="1:13" ht="12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</row>
    <row r="584" spans="1:13" ht="12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</row>
    <row r="585" spans="1:13" ht="12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</row>
    <row r="586" spans="1:13" ht="12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</row>
    <row r="587" spans="1:13" ht="12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</row>
    <row r="588" spans="1:13" ht="12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</row>
    <row r="589" spans="1:13" ht="12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</row>
    <row r="590" spans="1:13" ht="12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</row>
    <row r="591" spans="1:13" ht="12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</row>
    <row r="592" spans="1:13" ht="12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</row>
    <row r="593" spans="1:13" ht="12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</row>
    <row r="594" spans="1:13" ht="12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1:13" ht="12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ht="12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</row>
    <row r="597" spans="1:13" ht="12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</row>
  </sheetData>
  <sheetProtection/>
  <mergeCells count="4">
    <mergeCell ref="H4:J4"/>
    <mergeCell ref="E4:G4"/>
    <mergeCell ref="B4:D4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Footer>&amp;C&amp;16page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zoomScaleSheetLayoutView="75" zoomScalePageLayoutView="0" workbookViewId="0" topLeftCell="A28">
      <selection activeCell="H21" sqref="H21"/>
    </sheetView>
  </sheetViews>
  <sheetFormatPr defaultColWidth="11.00390625" defaultRowHeight="12.75"/>
  <cols>
    <col min="1" max="1" width="19.50390625" style="67" customWidth="1"/>
    <col min="2" max="2" width="11.00390625" style="67" customWidth="1"/>
    <col min="3" max="3" width="9.50390625" style="67" customWidth="1"/>
    <col min="4" max="4" width="13.50390625" style="67" customWidth="1"/>
    <col min="5" max="5" width="9.75390625" style="67" customWidth="1"/>
    <col min="6" max="6" width="11.25390625" style="67" customWidth="1"/>
    <col min="7" max="7" width="9.75390625" style="67" customWidth="1"/>
    <col min="8" max="16384" width="11.00390625" style="67" customWidth="1"/>
  </cols>
  <sheetData>
    <row r="1" spans="1:22" ht="20.25">
      <c r="A1" s="141" t="s">
        <v>30</v>
      </c>
      <c r="B1" s="142" t="s">
        <v>80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141"/>
      <c r="B2" s="142" t="s">
        <v>201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">
        <v>282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66"/>
      <c r="B4" s="478" t="s">
        <v>58</v>
      </c>
      <c r="C4" s="485"/>
      <c r="D4" s="478" t="s">
        <v>59</v>
      </c>
      <c r="E4" s="485"/>
      <c r="F4" s="480" t="s">
        <v>28</v>
      </c>
      <c r="G4" s="481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45" t="s">
        <v>54</v>
      </c>
      <c r="B5" s="143" t="s">
        <v>20</v>
      </c>
      <c r="C5" s="144" t="s">
        <v>1</v>
      </c>
      <c r="D5" s="143" t="s">
        <v>20</v>
      </c>
      <c r="E5" s="144" t="s">
        <v>1</v>
      </c>
      <c r="F5" s="143" t="s">
        <v>20</v>
      </c>
      <c r="G5" s="144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146" t="s">
        <v>55</v>
      </c>
      <c r="B6" s="151">
        <v>37</v>
      </c>
      <c r="C6" s="152">
        <v>0.22030366180410837</v>
      </c>
      <c r="D6" s="151">
        <v>24</v>
      </c>
      <c r="E6" s="152">
        <v>0.03898128898128898</v>
      </c>
      <c r="F6" s="153">
        <v>61</v>
      </c>
      <c r="G6" s="154">
        <v>0.07784285951278026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147" t="s">
        <v>12</v>
      </c>
      <c r="B7" s="155">
        <v>398</v>
      </c>
      <c r="C7" s="156">
        <v>2.3697529026495983</v>
      </c>
      <c r="D7" s="155">
        <v>242</v>
      </c>
      <c r="E7" s="157">
        <v>0.3930613305613306</v>
      </c>
      <c r="F7" s="158">
        <v>640</v>
      </c>
      <c r="G7" s="157">
        <v>0.8167119686586782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147" t="s">
        <v>13</v>
      </c>
      <c r="B8" s="155">
        <v>1684</v>
      </c>
      <c r="C8" s="156">
        <v>10.026793688597797</v>
      </c>
      <c r="D8" s="155">
        <v>3762</v>
      </c>
      <c r="E8" s="157">
        <v>6.110317047817048</v>
      </c>
      <c r="F8" s="158">
        <v>5446</v>
      </c>
      <c r="G8" s="157">
        <v>6.94970840830494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147" t="s">
        <v>14</v>
      </c>
      <c r="B9" s="155">
        <v>2774</v>
      </c>
      <c r="C9" s="156">
        <v>16.516820482286395</v>
      </c>
      <c r="D9" s="155">
        <v>10836</v>
      </c>
      <c r="E9" s="157">
        <v>17.600051975051976</v>
      </c>
      <c r="F9" s="158">
        <v>13610</v>
      </c>
      <c r="G9" s="157">
        <v>17.367890458507205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147" t="s">
        <v>15</v>
      </c>
      <c r="B10" s="155">
        <v>3116</v>
      </c>
      <c r="C10" s="156">
        <v>18.55314081571896</v>
      </c>
      <c r="D10" s="155">
        <v>12983</v>
      </c>
      <c r="E10" s="157">
        <v>21.087253118503117</v>
      </c>
      <c r="F10" s="158">
        <v>16099</v>
      </c>
      <c r="G10" s="157">
        <v>20.544134349118846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147" t="s">
        <v>16</v>
      </c>
      <c r="B11" s="155">
        <v>4281</v>
      </c>
      <c r="C11" s="156">
        <v>25.48972908603751</v>
      </c>
      <c r="D11" s="155">
        <v>16377</v>
      </c>
      <c r="E11" s="157">
        <v>26.59985706860707</v>
      </c>
      <c r="F11" s="158">
        <v>20658</v>
      </c>
      <c r="G11" s="157">
        <v>26.361931013360895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147" t="s">
        <v>17</v>
      </c>
      <c r="B12" s="155">
        <v>2646</v>
      </c>
      <c r="C12" s="156">
        <v>15.754688895504614</v>
      </c>
      <c r="D12" s="155">
        <v>10099</v>
      </c>
      <c r="E12" s="157">
        <v>16.40300155925156</v>
      </c>
      <c r="F12" s="158">
        <v>12745</v>
      </c>
      <c r="G12" s="157">
        <v>16.264053188366958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147" t="s">
        <v>18</v>
      </c>
      <c r="B13" s="155">
        <v>1262</v>
      </c>
      <c r="C13" s="156">
        <v>7.514141113426614</v>
      </c>
      <c r="D13" s="155">
        <v>4941</v>
      </c>
      <c r="E13" s="157">
        <v>8.025272869022869</v>
      </c>
      <c r="F13" s="158">
        <v>6203</v>
      </c>
      <c r="G13" s="157">
        <v>7.915725533734033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147" t="s">
        <v>19</v>
      </c>
      <c r="B14" s="155">
        <v>597</v>
      </c>
      <c r="C14" s="156">
        <v>3.554629353974397</v>
      </c>
      <c r="D14" s="155">
        <v>2304</v>
      </c>
      <c r="E14" s="159">
        <v>3.7422037422037424</v>
      </c>
      <c r="F14" s="158">
        <v>2901</v>
      </c>
      <c r="G14" s="159">
        <v>3.702002220435665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149" t="s">
        <v>28</v>
      </c>
      <c r="B15" s="160">
        <v>16795</v>
      </c>
      <c r="C15" s="161">
        <v>100</v>
      </c>
      <c r="D15" s="160">
        <v>61568</v>
      </c>
      <c r="E15" s="161">
        <v>100</v>
      </c>
      <c r="F15" s="160">
        <v>78363</v>
      </c>
      <c r="G15" s="162">
        <v>100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19.5" customHeight="1">
      <c r="A16" s="149" t="s">
        <v>224</v>
      </c>
      <c r="B16" s="482">
        <v>30.90749824807288</v>
      </c>
      <c r="C16" s="483"/>
      <c r="D16" s="482">
        <v>31.7933687488551</v>
      </c>
      <c r="E16" s="483"/>
      <c r="F16" s="482">
        <v>31.60978797560267</v>
      </c>
      <c r="G16" s="483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15.75">
      <c r="A17" s="150" t="s">
        <v>225</v>
      </c>
      <c r="B17" s="86"/>
      <c r="C17" s="86"/>
      <c r="D17" s="86"/>
      <c r="E17" s="86"/>
      <c r="F17" s="86"/>
      <c r="G17" s="8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15.75">
      <c r="A18" s="85"/>
      <c r="B18" s="86"/>
      <c r="C18" s="86"/>
      <c r="D18" s="86"/>
      <c r="E18" s="86"/>
      <c r="F18" s="86"/>
      <c r="G18" s="8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5.75">
      <c r="A19" s="85"/>
      <c r="B19" s="86"/>
      <c r="C19" s="86"/>
      <c r="D19" s="86"/>
      <c r="E19" s="86"/>
      <c r="F19" s="86"/>
      <c r="G19" s="8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0.25">
      <c r="A22" s="141" t="s">
        <v>31</v>
      </c>
      <c r="B22" s="142" t="s">
        <v>81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/>
      <c r="B23" s="142" t="s">
        <v>201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18.75">
      <c r="A24" s="66"/>
      <c r="B24" s="81" t="s">
        <v>282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81"/>
      <c r="B25" s="478" t="s">
        <v>52</v>
      </c>
      <c r="C25" s="479"/>
      <c r="D25" s="478" t="s">
        <v>53</v>
      </c>
      <c r="E25" s="479"/>
      <c r="F25" s="480" t="s">
        <v>28</v>
      </c>
      <c r="G25" s="481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145" t="s">
        <v>54</v>
      </c>
      <c r="B26" s="163" t="s">
        <v>20</v>
      </c>
      <c r="C26" s="144" t="s">
        <v>1</v>
      </c>
      <c r="D26" s="163" t="s">
        <v>20</v>
      </c>
      <c r="E26" s="144" t="s">
        <v>1</v>
      </c>
      <c r="F26" s="163" t="s">
        <v>20</v>
      </c>
      <c r="G26" s="144" t="s">
        <v>1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46" t="s">
        <v>55</v>
      </c>
      <c r="B27" s="151">
        <v>0</v>
      </c>
      <c r="C27" s="156">
        <v>0</v>
      </c>
      <c r="D27" s="151">
        <v>5</v>
      </c>
      <c r="E27" s="157">
        <v>0.24679170779861795</v>
      </c>
      <c r="F27" s="164">
        <v>5</v>
      </c>
      <c r="G27" s="154">
        <v>0.18355359765051393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147" t="s">
        <v>12</v>
      </c>
      <c r="B28" s="155">
        <v>12</v>
      </c>
      <c r="C28" s="156">
        <v>1.7191977077363898</v>
      </c>
      <c r="D28" s="155">
        <v>12</v>
      </c>
      <c r="E28" s="157">
        <v>0.5923000987166831</v>
      </c>
      <c r="F28" s="165">
        <v>24</v>
      </c>
      <c r="G28" s="157">
        <v>0.881057268722467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147" t="s">
        <v>13</v>
      </c>
      <c r="B29" s="155">
        <v>45</v>
      </c>
      <c r="C29" s="156">
        <v>6.446991404011461</v>
      </c>
      <c r="D29" s="155">
        <v>101</v>
      </c>
      <c r="E29" s="157">
        <v>4.985192497532083</v>
      </c>
      <c r="F29" s="165">
        <v>146</v>
      </c>
      <c r="G29" s="157">
        <v>5.359765051395008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147" t="s">
        <v>14</v>
      </c>
      <c r="B30" s="155">
        <v>105</v>
      </c>
      <c r="C30" s="156">
        <v>15.04297994269341</v>
      </c>
      <c r="D30" s="155">
        <v>254</v>
      </c>
      <c r="E30" s="157">
        <v>12.537018756169793</v>
      </c>
      <c r="F30" s="165">
        <v>359</v>
      </c>
      <c r="G30" s="157">
        <v>13.179148311306902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147" t="s">
        <v>15</v>
      </c>
      <c r="B31" s="155">
        <v>123</v>
      </c>
      <c r="C31" s="156">
        <v>17.621776504297994</v>
      </c>
      <c r="D31" s="155">
        <v>375</v>
      </c>
      <c r="E31" s="157">
        <v>18.509378084896348</v>
      </c>
      <c r="F31" s="165">
        <v>498</v>
      </c>
      <c r="G31" s="157">
        <v>18.28193832599119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147" t="s">
        <v>16</v>
      </c>
      <c r="B32" s="155">
        <v>198</v>
      </c>
      <c r="C32" s="156">
        <v>28.36676217765043</v>
      </c>
      <c r="D32" s="155">
        <v>542</v>
      </c>
      <c r="E32" s="157">
        <v>26.75222112537019</v>
      </c>
      <c r="F32" s="165">
        <v>740</v>
      </c>
      <c r="G32" s="157">
        <v>27.165932452276063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147" t="s">
        <v>17</v>
      </c>
      <c r="B33" s="155">
        <v>135</v>
      </c>
      <c r="C33" s="156">
        <v>19.340974212034386</v>
      </c>
      <c r="D33" s="155">
        <v>452</v>
      </c>
      <c r="E33" s="157">
        <v>22.309970384995065</v>
      </c>
      <c r="F33" s="165">
        <v>587</v>
      </c>
      <c r="G33" s="157">
        <v>21.549192364170338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147" t="s">
        <v>18</v>
      </c>
      <c r="B34" s="155">
        <v>65</v>
      </c>
      <c r="C34" s="156">
        <v>9.312320916905444</v>
      </c>
      <c r="D34" s="155">
        <v>217</v>
      </c>
      <c r="E34" s="157">
        <v>10.71076011846002</v>
      </c>
      <c r="F34" s="165">
        <v>282</v>
      </c>
      <c r="G34" s="157">
        <v>10.352422907488986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147" t="s">
        <v>19</v>
      </c>
      <c r="B35" s="155">
        <v>15</v>
      </c>
      <c r="C35" s="156">
        <v>2.148997134670487</v>
      </c>
      <c r="D35" s="155">
        <v>68</v>
      </c>
      <c r="E35" s="157">
        <v>3.356367226061204</v>
      </c>
      <c r="F35" s="165">
        <v>83</v>
      </c>
      <c r="G35" s="159">
        <v>3.0469897209985315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148" t="s">
        <v>28</v>
      </c>
      <c r="B36" s="160">
        <v>698</v>
      </c>
      <c r="C36" s="166">
        <v>100</v>
      </c>
      <c r="D36" s="160">
        <v>2026</v>
      </c>
      <c r="E36" s="166">
        <v>100</v>
      </c>
      <c r="F36" s="167">
        <v>2724</v>
      </c>
      <c r="G36" s="166">
        <v>100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9.5" customHeight="1">
      <c r="A37" s="148" t="s">
        <v>226</v>
      </c>
      <c r="B37" s="482">
        <v>33.23232323232323</v>
      </c>
      <c r="C37" s="483"/>
      <c r="D37" s="482">
        <v>34.90774907749078</v>
      </c>
      <c r="E37" s="483"/>
      <c r="F37" s="484">
        <v>34.45945945945946</v>
      </c>
      <c r="G37" s="483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9.5" customHeight="1">
      <c r="A38" s="150" t="s">
        <v>227</v>
      </c>
      <c r="B38" s="86"/>
      <c r="C38" s="86"/>
      <c r="D38" s="86"/>
      <c r="E38" s="86"/>
      <c r="F38" s="86"/>
      <c r="G38" s="8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</sheetData>
  <sheetProtection/>
  <mergeCells count="12">
    <mergeCell ref="B4:C4"/>
    <mergeCell ref="D4:E4"/>
    <mergeCell ref="F4:G4"/>
    <mergeCell ref="B16:C16"/>
    <mergeCell ref="D16:E16"/>
    <mergeCell ref="F16:G16"/>
    <mergeCell ref="B25:C25"/>
    <mergeCell ref="D25:E25"/>
    <mergeCell ref="F25:G25"/>
    <mergeCell ref="B37:C37"/>
    <mergeCell ref="D37:E37"/>
    <mergeCell ref="F37:G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&amp;C&amp;16page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3">
      <selection activeCell="D8" sqref="D8"/>
    </sheetView>
  </sheetViews>
  <sheetFormatPr defaultColWidth="11.00390625" defaultRowHeight="12.75"/>
  <cols>
    <col min="1" max="1" width="31.25390625" style="67" customWidth="1"/>
    <col min="2" max="2" width="12.75390625" style="67" customWidth="1"/>
    <col min="3" max="3" width="9.50390625" style="67" customWidth="1"/>
    <col min="4" max="4" width="11.00390625" style="67" customWidth="1"/>
    <col min="5" max="5" width="9.375" style="67" customWidth="1"/>
    <col min="6" max="6" width="12.125" style="67" customWidth="1"/>
    <col min="7" max="7" width="9.25390625" style="67" customWidth="1"/>
    <col min="8" max="16384" width="11.00390625" style="67" customWidth="1"/>
  </cols>
  <sheetData>
    <row r="1" spans="1:22" ht="20.25">
      <c r="A1" s="141" t="s">
        <v>32</v>
      </c>
      <c r="B1" s="142" t="s">
        <v>79</v>
      </c>
      <c r="C1" s="74"/>
      <c r="D1" s="74"/>
      <c r="E1" s="74"/>
      <c r="F1" s="74"/>
      <c r="G1" s="74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1" customHeight="1">
      <c r="A2" s="141"/>
      <c r="B2" s="142" t="s">
        <v>185</v>
      </c>
      <c r="C2" s="72"/>
      <c r="D2" s="72"/>
      <c r="E2" s="72"/>
      <c r="F2" s="72"/>
      <c r="G2" s="7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tr">
        <f>couverture!A34</f>
        <v>Situation au 1er octobre 2013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81"/>
      <c r="B4" s="486" t="s">
        <v>75</v>
      </c>
      <c r="C4" s="487"/>
      <c r="D4" s="486" t="s">
        <v>76</v>
      </c>
      <c r="E4" s="487"/>
      <c r="F4" s="488" t="s">
        <v>0</v>
      </c>
      <c r="G4" s="489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68" t="s">
        <v>209</v>
      </c>
      <c r="B5" s="143" t="s">
        <v>20</v>
      </c>
      <c r="C5" s="169" t="s">
        <v>1</v>
      </c>
      <c r="D5" s="143" t="s">
        <v>20</v>
      </c>
      <c r="E5" s="169" t="s">
        <v>1</v>
      </c>
      <c r="F5" s="170" t="s">
        <v>20</v>
      </c>
      <c r="G5" s="171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7.75" customHeight="1">
      <c r="A6" s="172" t="s">
        <v>21</v>
      </c>
      <c r="B6" s="173">
        <f>SUM(B7:B8)</f>
        <v>4952</v>
      </c>
      <c r="C6" s="174">
        <f>(B6/$B$18)*100</f>
        <v>36.01978469595578</v>
      </c>
      <c r="D6" s="173">
        <f>SUM(D7:D8)</f>
        <v>352</v>
      </c>
      <c r="E6" s="174">
        <f>(D6/$D$18)*100</f>
        <v>54.82866043613706</v>
      </c>
      <c r="F6" s="173">
        <f>SUM(F7:F8)</f>
        <v>5304</v>
      </c>
      <c r="G6" s="174">
        <f>(F6/$F$18)*100</f>
        <v>36.8589298123697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.75" customHeight="1">
      <c r="A7" s="175" t="s">
        <v>83</v>
      </c>
      <c r="B7" s="176">
        <f>'[11]hommes'!$AG$55</f>
        <v>3364</v>
      </c>
      <c r="C7" s="177">
        <f aca="true" t="shared" si="0" ref="C7:C18">(B7/$B$18)*100</f>
        <v>24.469013674716322</v>
      </c>
      <c r="D7" s="176">
        <f>'[11]femmes'!$AG$55</f>
        <v>281</v>
      </c>
      <c r="E7" s="177">
        <f aca="true" t="shared" si="1" ref="E7:E18">(D7/$D$18)*100</f>
        <v>43.769470404984425</v>
      </c>
      <c r="F7" s="178">
        <f>D7+B7</f>
        <v>3645</v>
      </c>
      <c r="G7" s="177">
        <f aca="true" t="shared" si="2" ref="G7:G18">(F7/$F$18)*100</f>
        <v>25.330090340514243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.75" customHeight="1">
      <c r="A8" s="179" t="s">
        <v>183</v>
      </c>
      <c r="B8" s="180">
        <f>'[11]hommes'!$AG$56</f>
        <v>1588</v>
      </c>
      <c r="C8" s="181">
        <f t="shared" si="0"/>
        <v>11.550771021239454</v>
      </c>
      <c r="D8" s="180">
        <f>'[11]femmes'!$AG$56</f>
        <v>71</v>
      </c>
      <c r="E8" s="181">
        <f t="shared" si="1"/>
        <v>11.059190031152648</v>
      </c>
      <c r="F8" s="182">
        <f>D8+B8</f>
        <v>1659</v>
      </c>
      <c r="G8" s="181">
        <f t="shared" si="2"/>
        <v>11.528839471855456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33.75" customHeight="1">
      <c r="A9" s="172" t="s">
        <v>22</v>
      </c>
      <c r="B9" s="183">
        <f>SUM(B10:B13)</f>
        <v>6936</v>
      </c>
      <c r="C9" s="174">
        <f t="shared" si="0"/>
        <v>50.45097468722724</v>
      </c>
      <c r="D9" s="183">
        <f>SUM(D10:D13)</f>
        <v>172</v>
      </c>
      <c r="E9" s="174">
        <f t="shared" si="1"/>
        <v>26.791277258566975</v>
      </c>
      <c r="F9" s="173">
        <f>SUM(F10:F13)</f>
        <v>7108</v>
      </c>
      <c r="G9" s="174">
        <f t="shared" si="2"/>
        <v>49.395413481584434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.75" customHeight="1">
      <c r="A10" s="175" t="s">
        <v>23</v>
      </c>
      <c r="B10" s="180">
        <f>'[11]hommes'!$AJ$8</f>
        <v>1871</v>
      </c>
      <c r="C10" s="181">
        <f t="shared" si="0"/>
        <v>13.609252254873436</v>
      </c>
      <c r="D10" s="180">
        <f>'[11]femmes'!$AJ$8</f>
        <v>37</v>
      </c>
      <c r="E10" s="181">
        <f t="shared" si="1"/>
        <v>5.763239875389408</v>
      </c>
      <c r="F10" s="182">
        <f aca="true" t="shared" si="3" ref="F10:F18">D10+B10</f>
        <v>1908</v>
      </c>
      <c r="G10" s="181">
        <f t="shared" si="2"/>
        <v>13.259207783182767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.75" customHeight="1">
      <c r="A11" s="179" t="s">
        <v>24</v>
      </c>
      <c r="B11" s="180">
        <f>'[11]hommes'!$AM$34</f>
        <v>1899</v>
      </c>
      <c r="C11" s="181">
        <f t="shared" si="0"/>
        <v>13.812918242653478</v>
      </c>
      <c r="D11" s="180">
        <f>'[11]femmes'!$AM$34</f>
        <v>21</v>
      </c>
      <c r="E11" s="181">
        <f t="shared" si="1"/>
        <v>3.2710280373831773</v>
      </c>
      <c r="F11" s="182">
        <f t="shared" si="3"/>
        <v>1920</v>
      </c>
      <c r="G11" s="181">
        <f t="shared" si="2"/>
        <v>13.342599027102153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.75" customHeight="1">
      <c r="A12" s="179" t="s">
        <v>25</v>
      </c>
      <c r="B12" s="180">
        <f>'[11]hommes'!$AV$28</f>
        <v>999</v>
      </c>
      <c r="C12" s="181">
        <f t="shared" si="0"/>
        <v>7.266511492580739</v>
      </c>
      <c r="D12" s="180">
        <f>'[11]femmes'!$AV$28</f>
        <v>5</v>
      </c>
      <c r="E12" s="181">
        <f t="shared" si="1"/>
        <v>0.778816199376947</v>
      </c>
      <c r="F12" s="182">
        <f t="shared" si="3"/>
        <v>1004</v>
      </c>
      <c r="G12" s="181">
        <f t="shared" si="2"/>
        <v>6.977067407922168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.75" customHeight="1">
      <c r="A13" s="184" t="s">
        <v>82</v>
      </c>
      <c r="B13" s="185">
        <f>'[11]hommes'!$AG$58</f>
        <v>2167</v>
      </c>
      <c r="C13" s="174">
        <f t="shared" si="0"/>
        <v>15.762292697119582</v>
      </c>
      <c r="D13" s="185">
        <f>'[11]femmes'!$AG$58</f>
        <v>109</v>
      </c>
      <c r="E13" s="174">
        <f t="shared" si="1"/>
        <v>16.978193146417446</v>
      </c>
      <c r="F13" s="186">
        <f t="shared" si="3"/>
        <v>2276</v>
      </c>
      <c r="G13" s="174">
        <f t="shared" si="2"/>
        <v>15.816539263377347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3" customHeight="1">
      <c r="A14" s="172" t="s">
        <v>84</v>
      </c>
      <c r="B14" s="173">
        <f>'[11]hommes'!$AG$59</f>
        <v>1011</v>
      </c>
      <c r="C14" s="174">
        <f t="shared" si="0"/>
        <v>7.3537969159150425</v>
      </c>
      <c r="D14" s="173">
        <f>'[11]femmes'!$AG$59</f>
        <v>78</v>
      </c>
      <c r="E14" s="174">
        <f t="shared" si="1"/>
        <v>12.149532710280374</v>
      </c>
      <c r="F14" s="173">
        <f t="shared" si="3"/>
        <v>1089</v>
      </c>
      <c r="G14" s="174">
        <f t="shared" si="2"/>
        <v>7.567755385684503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3" customHeight="1">
      <c r="A15" s="172" t="s">
        <v>26</v>
      </c>
      <c r="B15" s="173">
        <f>'[11]hommes'!$AG$60</f>
        <v>686</v>
      </c>
      <c r="C15" s="174">
        <f t="shared" si="0"/>
        <v>4.989816700610998</v>
      </c>
      <c r="D15" s="173">
        <f>'[11]femmes'!$AG$60</f>
        <v>28</v>
      </c>
      <c r="E15" s="174">
        <f t="shared" si="1"/>
        <v>4.361370716510903</v>
      </c>
      <c r="F15" s="173">
        <f t="shared" si="3"/>
        <v>714</v>
      </c>
      <c r="G15" s="174">
        <f t="shared" si="2"/>
        <v>4.961779013203613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3" customHeight="1">
      <c r="A16" s="172" t="s">
        <v>210</v>
      </c>
      <c r="B16" s="173">
        <f>'[11]hommes'!$AG$61</f>
        <v>4</v>
      </c>
      <c r="C16" s="174">
        <f t="shared" si="0"/>
        <v>0.02909514111143439</v>
      </c>
      <c r="D16" s="173">
        <f>'[11]femmes'!$AG$61</f>
        <v>0</v>
      </c>
      <c r="E16" s="174">
        <f t="shared" si="1"/>
        <v>0</v>
      </c>
      <c r="F16" s="173">
        <f t="shared" si="3"/>
        <v>4</v>
      </c>
      <c r="G16" s="174">
        <f t="shared" si="2"/>
        <v>0.02779708130646282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3" customHeight="1">
      <c r="A17" s="172" t="s">
        <v>182</v>
      </c>
      <c r="B17" s="173">
        <f>'[11]hommes'!$AG$57</f>
        <v>159</v>
      </c>
      <c r="C17" s="174">
        <f t="shared" si="0"/>
        <v>1.156531859179517</v>
      </c>
      <c r="D17" s="173">
        <f>'[11]femmes'!$AG$57</f>
        <v>12</v>
      </c>
      <c r="E17" s="174">
        <f t="shared" si="1"/>
        <v>1.8691588785046727</v>
      </c>
      <c r="F17" s="173">
        <f t="shared" si="3"/>
        <v>171</v>
      </c>
      <c r="G17" s="174">
        <f t="shared" si="2"/>
        <v>1.1883252258512855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3" customHeight="1">
      <c r="A18" s="187" t="s">
        <v>28</v>
      </c>
      <c r="B18" s="173">
        <f>SUM(B14:B17)+B9+B6</f>
        <v>13748</v>
      </c>
      <c r="C18" s="188">
        <f t="shared" si="0"/>
        <v>100</v>
      </c>
      <c r="D18" s="173">
        <f>SUM(D14:D17)+D9+D6</f>
        <v>642</v>
      </c>
      <c r="E18" s="174">
        <f t="shared" si="1"/>
        <v>100</v>
      </c>
      <c r="F18" s="173">
        <f t="shared" si="3"/>
        <v>14390</v>
      </c>
      <c r="G18" s="174">
        <f t="shared" si="2"/>
        <v>100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2.75">
      <c r="A19" s="8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 t="s">
        <v>33</v>
      </c>
      <c r="B23" s="142" t="s">
        <v>79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0.25">
      <c r="A24" s="141"/>
      <c r="B24" s="142" t="s">
        <v>186</v>
      </c>
      <c r="C24" s="74"/>
      <c r="D24" s="74"/>
      <c r="E24" s="74"/>
      <c r="F24" s="74"/>
      <c r="G24" s="74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4.25" customHeight="1">
      <c r="A25" s="74"/>
      <c r="B25" s="81" t="str">
        <f>couverture!A34</f>
        <v>Situation au 1er octobre 2013</v>
      </c>
      <c r="C25" s="74"/>
      <c r="D25" s="74"/>
      <c r="E25" s="74"/>
      <c r="F25" s="74"/>
      <c r="G25" s="74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81"/>
      <c r="B26" s="486" t="s">
        <v>75</v>
      </c>
      <c r="C26" s="487"/>
      <c r="D26" s="486" t="s">
        <v>76</v>
      </c>
      <c r="E26" s="487"/>
      <c r="F26" s="488" t="s">
        <v>0</v>
      </c>
      <c r="G26" s="489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68" t="s">
        <v>45</v>
      </c>
      <c r="B27" s="143" t="s">
        <v>20</v>
      </c>
      <c r="C27" s="169" t="s">
        <v>1</v>
      </c>
      <c r="D27" s="143" t="s">
        <v>20</v>
      </c>
      <c r="E27" s="169" t="s">
        <v>1</v>
      </c>
      <c r="F27" s="143" t="s">
        <v>20</v>
      </c>
      <c r="G27" s="169" t="s">
        <v>1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2.25" customHeight="1">
      <c r="A28" s="189" t="s">
        <v>42</v>
      </c>
      <c r="B28" s="190">
        <f>'[11]hommes'!$Z$46</f>
        <v>1193</v>
      </c>
      <c r="C28" s="191">
        <f>(B28/$B$32)*100</f>
        <v>1.577228678327318</v>
      </c>
      <c r="D28" s="190">
        <f>'[11]femmes'!$Z$46</f>
        <v>50</v>
      </c>
      <c r="E28" s="191">
        <f>(D28/$D$32)*100</f>
        <v>1.8355359765051396</v>
      </c>
      <c r="F28" s="192">
        <f>B28+D28</f>
        <v>1243</v>
      </c>
      <c r="G28" s="191">
        <f>(F28/$F$32)*100</f>
        <v>1.5862077766292764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32.25" customHeight="1">
      <c r="A29" s="193" t="s">
        <v>43</v>
      </c>
      <c r="B29" s="194">
        <f>'[11]hommes'!$Z$47</f>
        <v>5855</v>
      </c>
      <c r="C29" s="195">
        <f>(B29/$B$32)*100</f>
        <v>7.740715768320576</v>
      </c>
      <c r="D29" s="194">
        <f>'[11]femmes'!$Z$47</f>
        <v>206</v>
      </c>
      <c r="E29" s="195">
        <f>(D29/$D$32)*100</f>
        <v>7.562408223201175</v>
      </c>
      <c r="F29" s="196">
        <f>B29+D29</f>
        <v>6061</v>
      </c>
      <c r="G29" s="195">
        <f>(F29/$F$32)*100</f>
        <v>7.734517565687889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32.25" customHeight="1">
      <c r="A30" s="197" t="s">
        <v>44</v>
      </c>
      <c r="B30" s="198">
        <f>'[11]hommes'!$Z$48</f>
        <v>55774</v>
      </c>
      <c r="C30" s="181">
        <f>(B30/$B$32)*100</f>
        <v>73.7370932984307</v>
      </c>
      <c r="D30" s="198">
        <f>'[11]femmes'!$Z$48</f>
        <v>1749</v>
      </c>
      <c r="E30" s="181">
        <f>(D30/$D$32)*100</f>
        <v>64.20704845814979</v>
      </c>
      <c r="F30" s="199">
        <f>B30+D30</f>
        <v>57523</v>
      </c>
      <c r="G30" s="181">
        <f>(F30/$F$32)*100</f>
        <v>73.4058165205518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32.25" customHeight="1">
      <c r="A31" s="200" t="s">
        <v>184</v>
      </c>
      <c r="B31" s="201">
        <f>'[11]hommes'!$Z$49</f>
        <v>12817</v>
      </c>
      <c r="C31" s="202">
        <f>(B31/$B$32)*100</f>
        <v>16.944962254921403</v>
      </c>
      <c r="D31" s="201">
        <f>'[11]femmes'!$Z$49</f>
        <v>719</v>
      </c>
      <c r="E31" s="202">
        <f>(D31/$D$32)*100</f>
        <v>26.395007342143906</v>
      </c>
      <c r="F31" s="203">
        <f>B31+D31</f>
        <v>13536</v>
      </c>
      <c r="G31" s="202">
        <f>(F31/$F$32)*100</f>
        <v>17.273458137131044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.75" customHeight="1">
      <c r="A32" s="187" t="s">
        <v>28</v>
      </c>
      <c r="B32" s="204">
        <f aca="true" t="shared" si="4" ref="B32:G32">SUM(B28:B31)</f>
        <v>75639</v>
      </c>
      <c r="C32" s="174">
        <f t="shared" si="4"/>
        <v>100</v>
      </c>
      <c r="D32" s="204">
        <f t="shared" si="4"/>
        <v>2724</v>
      </c>
      <c r="E32" s="174">
        <f t="shared" si="4"/>
        <v>100</v>
      </c>
      <c r="F32" s="204">
        <f>B32+D32</f>
        <v>78363</v>
      </c>
      <c r="G32" s="174">
        <f t="shared" si="4"/>
        <v>100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6">
    <mergeCell ref="B4:C4"/>
    <mergeCell ref="D4:E4"/>
    <mergeCell ref="F4:G4"/>
    <mergeCell ref="F26:G26"/>
    <mergeCell ref="D26:E26"/>
    <mergeCell ref="B26:C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&amp;C&amp;16page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4">
      <selection activeCell="C35" sqref="C35"/>
    </sheetView>
  </sheetViews>
  <sheetFormatPr defaultColWidth="11.00390625" defaultRowHeight="12.75"/>
  <cols>
    <col min="1" max="1" width="12.87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67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86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octobre 2013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">
      <selection activeCell="B5" sqref="B5"/>
    </sheetView>
  </sheetViews>
  <sheetFormatPr defaultColWidth="11.00390625" defaultRowHeight="12.75"/>
  <cols>
    <col min="1" max="1" width="18.625" style="67" customWidth="1"/>
    <col min="2" max="2" width="11.875" style="67" customWidth="1"/>
    <col min="3" max="3" width="10.375" style="67" customWidth="1"/>
    <col min="4" max="4" width="11.875" style="67" customWidth="1"/>
    <col min="5" max="5" width="10.375" style="67" customWidth="1"/>
    <col min="6" max="6" width="11.875" style="67" customWidth="1"/>
    <col min="7" max="7" width="10.375" style="67" customWidth="1"/>
    <col min="8" max="8" width="10.00390625" style="67" customWidth="1"/>
    <col min="9" max="16384" width="11.00390625" style="67" customWidth="1"/>
  </cols>
  <sheetData>
    <row r="1" spans="1:22" ht="20.25">
      <c r="A1" s="141" t="s">
        <v>85</v>
      </c>
      <c r="B1" s="142" t="s">
        <v>235</v>
      </c>
      <c r="C1" s="81"/>
      <c r="D1" s="81"/>
      <c r="E1" s="81"/>
      <c r="F1" s="81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56.25">
      <c r="A3" s="205"/>
      <c r="B3" s="206" t="s">
        <v>56</v>
      </c>
      <c r="C3" s="207" t="s">
        <v>228</v>
      </c>
      <c r="D3" s="206" t="s">
        <v>57</v>
      </c>
      <c r="E3" s="207" t="s">
        <v>228</v>
      </c>
      <c r="F3" s="208" t="s">
        <v>28</v>
      </c>
      <c r="G3" s="207" t="s">
        <v>228</v>
      </c>
      <c r="H3" s="209" t="s">
        <v>87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7.5" customHeight="1">
      <c r="A4" s="387" t="s">
        <v>283</v>
      </c>
      <c r="B4" s="367">
        <f>'[11]hommes'!$K$45</f>
        <v>75639</v>
      </c>
      <c r="C4" s="368">
        <f>(($B$4-$B$5)/$B$5)*100</f>
        <v>-2.8275950668037</v>
      </c>
      <c r="D4" s="367">
        <f>'[11]femmes'!$K$45</f>
        <v>2724</v>
      </c>
      <c r="E4" s="368">
        <f>(($D$4-$D$5)/$D$5)*100</f>
        <v>-4.755244755244755</v>
      </c>
      <c r="F4" s="369">
        <f>B4+D4</f>
        <v>78363</v>
      </c>
      <c r="G4" s="368">
        <f>(($F$4-$F$5)/$F$5)*100</f>
        <v>-2.895910780669145</v>
      </c>
      <c r="H4" s="370">
        <f>(D4/F4)*100</f>
        <v>3.4761303166034994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37.5" customHeight="1">
      <c r="A5" s="240" t="s">
        <v>279</v>
      </c>
      <c r="B5" s="405">
        <v>77840</v>
      </c>
      <c r="C5" s="406">
        <v>2.145528508628043</v>
      </c>
      <c r="D5" s="405">
        <v>2860</v>
      </c>
      <c r="E5" s="406">
        <v>2.4355300859598854</v>
      </c>
      <c r="F5" s="405">
        <v>80700</v>
      </c>
      <c r="G5" s="406">
        <v>2.155778067521551</v>
      </c>
      <c r="H5" s="407">
        <v>3.543990086741016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37.5" customHeight="1">
      <c r="A6" s="240" t="s">
        <v>276</v>
      </c>
      <c r="B6" s="242">
        <v>76205</v>
      </c>
      <c r="C6" s="241">
        <v>2.8865756679762917</v>
      </c>
      <c r="D6" s="242">
        <v>2792</v>
      </c>
      <c r="E6" s="241">
        <v>2.2336140607835957</v>
      </c>
      <c r="F6" s="242">
        <v>78997</v>
      </c>
      <c r="G6" s="241">
        <v>2.863355816557723</v>
      </c>
      <c r="H6" s="243">
        <v>3.5343114295479574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37.5" customHeight="1">
      <c r="A7" s="240" t="s">
        <v>274</v>
      </c>
      <c r="B7" s="242">
        <v>74067</v>
      </c>
      <c r="C7" s="241">
        <v>0.49660113159929986</v>
      </c>
      <c r="D7" s="242">
        <v>2731</v>
      </c>
      <c r="E7" s="241">
        <v>0.9238728750923874</v>
      </c>
      <c r="F7" s="242">
        <v>76798</v>
      </c>
      <c r="G7" s="241">
        <v>0.5117332181606397</v>
      </c>
      <c r="H7" s="243">
        <v>3.5560821896403554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8" s="83" customFormat="1" ht="37.5" customHeight="1">
      <c r="A8" s="210" t="s">
        <v>272</v>
      </c>
      <c r="B8" s="212">
        <v>73701</v>
      </c>
      <c r="C8" s="211">
        <v>-2.281827583463711</v>
      </c>
      <c r="D8" s="212">
        <v>2706</v>
      </c>
      <c r="E8" s="211">
        <v>-4.71830985915493</v>
      </c>
      <c r="F8" s="212">
        <v>76407</v>
      </c>
      <c r="G8" s="211">
        <v>-2.370243540926631</v>
      </c>
      <c r="H8" s="213">
        <v>3.541560328242177</v>
      </c>
    </row>
    <row r="9" spans="1:22" ht="37.5" customHeight="1">
      <c r="A9" s="240" t="s">
        <v>270</v>
      </c>
      <c r="B9" s="242">
        <v>75422</v>
      </c>
      <c r="C9" s="241">
        <v>0.857169601904227</v>
      </c>
      <c r="D9" s="242">
        <v>2840</v>
      </c>
      <c r="E9" s="241">
        <v>1.1756323477021733</v>
      </c>
      <c r="F9" s="242">
        <v>78262</v>
      </c>
      <c r="G9" s="241">
        <v>0.8686910346960871</v>
      </c>
      <c r="H9" s="243">
        <v>3.628836472362066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37.5" customHeight="1">
      <c r="A10" s="240" t="s">
        <v>268</v>
      </c>
      <c r="B10" s="242">
        <v>74781</v>
      </c>
      <c r="C10" s="241">
        <v>5.092963447025591</v>
      </c>
      <c r="D10" s="242">
        <v>2807</v>
      </c>
      <c r="E10" s="241">
        <v>7.0148684712161655</v>
      </c>
      <c r="F10" s="242">
        <v>77588</v>
      </c>
      <c r="G10" s="241">
        <v>5.161290322580645</v>
      </c>
      <c r="H10" s="243">
        <v>3.6178274990977983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37.5" customHeight="1">
      <c r="A11" s="240" t="s">
        <v>266</v>
      </c>
      <c r="B11" s="242">
        <v>71157</v>
      </c>
      <c r="C11" s="241">
        <v>1.9864986885668832</v>
      </c>
      <c r="D11" s="242">
        <v>2623</v>
      </c>
      <c r="E11" s="241">
        <v>2.6614481409001955</v>
      </c>
      <c r="F11" s="242">
        <v>73780</v>
      </c>
      <c r="G11" s="241">
        <v>2.0103420623289</v>
      </c>
      <c r="H11" s="243">
        <v>3.5551640010843046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37.5" customHeight="1">
      <c r="A12" s="210" t="s">
        <v>264</v>
      </c>
      <c r="B12" s="212">
        <v>69771</v>
      </c>
      <c r="C12" s="211">
        <v>-1.4241512312974187</v>
      </c>
      <c r="D12" s="212">
        <v>2555</v>
      </c>
      <c r="E12" s="211">
        <v>0.5509641873278237</v>
      </c>
      <c r="F12" s="212">
        <v>72326</v>
      </c>
      <c r="G12" s="211">
        <v>-1.3557010365521003</v>
      </c>
      <c r="H12" s="213">
        <v>3.532616209938335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37.5" customHeight="1">
      <c r="A13" s="240" t="s">
        <v>262</v>
      </c>
      <c r="B13" s="242">
        <v>70779</v>
      </c>
      <c r="C13" s="241">
        <v>1.904803040774015</v>
      </c>
      <c r="D13" s="242">
        <v>2541</v>
      </c>
      <c r="E13" s="241">
        <v>3.418803418803419</v>
      </c>
      <c r="F13" s="242">
        <v>73320</v>
      </c>
      <c r="G13" s="241">
        <v>1.956530808059739</v>
      </c>
      <c r="H13" s="243">
        <v>3.465630114566285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7.5" customHeight="1">
      <c r="A14" s="240" t="s">
        <v>260</v>
      </c>
      <c r="B14" s="242">
        <v>69456</v>
      </c>
      <c r="C14" s="241">
        <v>7.330943256273953</v>
      </c>
      <c r="D14" s="242">
        <v>2457</v>
      </c>
      <c r="E14" s="241">
        <v>8.572691117984977</v>
      </c>
      <c r="F14" s="242">
        <v>71913</v>
      </c>
      <c r="G14" s="241">
        <v>7.372900335946249</v>
      </c>
      <c r="H14" s="243">
        <v>3.416628426014768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7.5" customHeight="1">
      <c r="A15" s="240" t="s">
        <v>258</v>
      </c>
      <c r="B15" s="242">
        <v>64712</v>
      </c>
      <c r="C15" s="241">
        <v>0.1904349037761848</v>
      </c>
      <c r="D15" s="242">
        <v>2263</v>
      </c>
      <c r="E15" s="241">
        <v>-3.125</v>
      </c>
      <c r="F15" s="242">
        <v>66975</v>
      </c>
      <c r="G15" s="241">
        <v>0.0747104968248039</v>
      </c>
      <c r="H15" s="243">
        <v>3.3788727136991414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7.5" customHeight="1">
      <c r="A16" s="210" t="s">
        <v>256</v>
      </c>
      <c r="B16" s="212">
        <v>64589</v>
      </c>
      <c r="C16" s="211">
        <v>-2.621818839705705</v>
      </c>
      <c r="D16" s="212">
        <v>2336</v>
      </c>
      <c r="E16" s="211">
        <v>0.21450021450021448</v>
      </c>
      <c r="F16" s="212">
        <v>66925</v>
      </c>
      <c r="G16" s="211">
        <v>-2.525524694504726</v>
      </c>
      <c r="H16" s="213">
        <v>3.4904744116548376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7.5" customHeight="1">
      <c r="A17" s="240" t="s">
        <v>254</v>
      </c>
      <c r="B17" s="242">
        <v>66328</v>
      </c>
      <c r="C17" s="241">
        <v>1.3709098133912059</v>
      </c>
      <c r="D17" s="242">
        <v>2331</v>
      </c>
      <c r="E17" s="241">
        <v>0.21496130696474636</v>
      </c>
      <c r="F17" s="242">
        <v>68659</v>
      </c>
      <c r="G17" s="241">
        <v>1.33122776982452</v>
      </c>
      <c r="H17" s="243">
        <v>3.3950392519553154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7.5" customHeight="1">
      <c r="A18" s="240" t="s">
        <v>252</v>
      </c>
      <c r="B18" s="242">
        <v>65431</v>
      </c>
      <c r="C18" s="241">
        <v>2.533926724543204</v>
      </c>
      <c r="D18" s="242">
        <v>2326</v>
      </c>
      <c r="E18" s="241">
        <v>2.241758241758242</v>
      </c>
      <c r="F18" s="242">
        <v>67757</v>
      </c>
      <c r="G18" s="241">
        <v>2.523869327724735</v>
      </c>
      <c r="H18" s="243">
        <v>3.4328556459111237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37.5" customHeight="1">
      <c r="A19" s="240" t="s">
        <v>250</v>
      </c>
      <c r="B19" s="242">
        <v>63814</v>
      </c>
      <c r="C19" s="241">
        <v>-0.26880880192542117</v>
      </c>
      <c r="D19" s="242">
        <v>2275</v>
      </c>
      <c r="E19" s="241">
        <v>-1.981904351572598</v>
      </c>
      <c r="F19" s="242">
        <v>66089</v>
      </c>
      <c r="G19" s="241">
        <v>-0.3287737342965298</v>
      </c>
      <c r="H19" s="243">
        <v>3.4423277701281605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37.5" customHeight="1">
      <c r="A20" s="210" t="s">
        <v>247</v>
      </c>
      <c r="B20" s="212">
        <v>63986</v>
      </c>
      <c r="C20" s="211">
        <v>-3.176212453658168</v>
      </c>
      <c r="D20" s="212">
        <v>2321</v>
      </c>
      <c r="E20" s="211">
        <v>-4.603370324702015</v>
      </c>
      <c r="F20" s="212">
        <v>66307</v>
      </c>
      <c r="G20" s="211">
        <v>-3.2268892845675587</v>
      </c>
      <c r="H20" s="213">
        <v>3.5003845747809432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.75" customHeight="1">
      <c r="A21" s="408" t="s">
        <v>229</v>
      </c>
      <c r="B21" s="409"/>
      <c r="C21" s="409"/>
      <c r="D21" s="409"/>
      <c r="E21" s="409"/>
      <c r="F21" s="409"/>
      <c r="G21" s="409"/>
      <c r="H21" s="41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5" r:id="rId1"/>
  <headerFooter alignWithMargins="0">
    <oddFooter>&amp;C&amp;16page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07"/>
  <sheetViews>
    <sheetView zoomScale="70" zoomScaleNormal="70" zoomScaleSheetLayoutView="70" zoomScalePageLayoutView="0" workbookViewId="0" topLeftCell="A34">
      <selection activeCell="B5" sqref="B5"/>
    </sheetView>
  </sheetViews>
  <sheetFormatPr defaultColWidth="11.00390625" defaultRowHeight="12.75"/>
  <cols>
    <col min="1" max="1" width="18.625" style="67" customWidth="1"/>
    <col min="2" max="3" width="9.875" style="67" customWidth="1"/>
    <col min="4" max="4" width="10.625" style="67" customWidth="1"/>
    <col min="5" max="5" width="12.625" style="67" customWidth="1"/>
    <col min="6" max="6" width="12.50390625" style="67" customWidth="1"/>
    <col min="7" max="8" width="12.625" style="67" customWidth="1"/>
    <col min="9" max="9" width="10.625" style="67" customWidth="1"/>
    <col min="10" max="10" width="11.75390625" style="67" customWidth="1"/>
    <col min="11" max="11" width="12.875" style="67" customWidth="1"/>
    <col min="12" max="12" width="9.625" style="83" customWidth="1"/>
    <col min="13" max="13" width="7.125" style="83" customWidth="1"/>
    <col min="14" max="16384" width="11.00390625" style="83" customWidth="1"/>
  </cols>
  <sheetData>
    <row r="1" spans="1:22" ht="22.5">
      <c r="A1" s="218" t="s">
        <v>72</v>
      </c>
      <c r="B1" s="219" t="s">
        <v>236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3.25">
      <c r="A2" s="220"/>
      <c r="B2" s="219" t="s">
        <v>241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73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7" t="s">
        <v>283</v>
      </c>
      <c r="B5" s="216">
        <f>'[11]ensemble'!$B$45</f>
        <v>61</v>
      </c>
      <c r="C5" s="216">
        <f>'[11]ensemble'!$C$45</f>
        <v>640</v>
      </c>
      <c r="D5" s="216">
        <f>'[11]ensemble'!$D$45</f>
        <v>5446</v>
      </c>
      <c r="E5" s="216">
        <f>'[11]ensemble'!$E$45</f>
        <v>13610</v>
      </c>
      <c r="F5" s="216">
        <f>'[11]ensemble'!$F$45</f>
        <v>16099</v>
      </c>
      <c r="G5" s="216">
        <f>'[11]ensemble'!$G$45</f>
        <v>20658</v>
      </c>
      <c r="H5" s="216">
        <f>'[11]ensemble'!$H$45</f>
        <v>12745</v>
      </c>
      <c r="I5" s="216">
        <f>'[11]ensemble'!$I$45</f>
        <v>6203</v>
      </c>
      <c r="J5" s="216">
        <f>'[11]ensemble'!$J$45</f>
        <v>2901</v>
      </c>
      <c r="K5" s="216">
        <f>SUM(B5:J5)</f>
        <v>78363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1" t="s">
        <v>246</v>
      </c>
      <c r="B6" s="217">
        <f aca="true" t="shared" si="0" ref="B6:J6">(B5/$K$5)*100</f>
        <v>0.07784285951278026</v>
      </c>
      <c r="C6" s="217">
        <f t="shared" si="0"/>
        <v>0.8167119686586782</v>
      </c>
      <c r="D6" s="217">
        <f t="shared" si="0"/>
        <v>6.94970840830494</v>
      </c>
      <c r="E6" s="217">
        <f t="shared" si="0"/>
        <v>17.367890458507205</v>
      </c>
      <c r="F6" s="217">
        <f t="shared" si="0"/>
        <v>20.544134349118846</v>
      </c>
      <c r="G6" s="217">
        <f t="shared" si="0"/>
        <v>26.361931013360895</v>
      </c>
      <c r="H6" s="217">
        <f t="shared" si="0"/>
        <v>16.264053188366958</v>
      </c>
      <c r="I6" s="217">
        <f t="shared" si="0"/>
        <v>7.915725533734033</v>
      </c>
      <c r="J6" s="217">
        <f t="shared" si="0"/>
        <v>3.702002220435665</v>
      </c>
      <c r="K6" s="217">
        <f>SUM(B6:J6)</f>
        <v>99.99999999999999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388" t="s">
        <v>279</v>
      </c>
      <c r="B7" s="244">
        <v>85</v>
      </c>
      <c r="C7" s="244">
        <v>717</v>
      </c>
      <c r="D7" s="244">
        <v>5655</v>
      </c>
      <c r="E7" s="244">
        <v>14116</v>
      </c>
      <c r="F7" s="244">
        <v>16602</v>
      </c>
      <c r="G7" s="244">
        <v>21343</v>
      </c>
      <c r="H7" s="244">
        <v>13043</v>
      </c>
      <c r="I7" s="244">
        <v>6276</v>
      </c>
      <c r="J7" s="244">
        <v>2863</v>
      </c>
      <c r="K7" s="244">
        <v>80700</v>
      </c>
      <c r="L7" s="66" t="s">
        <v>248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1" t="s">
        <v>246</v>
      </c>
      <c r="B8" s="245">
        <v>0.10532837670384138</v>
      </c>
      <c r="C8" s="245">
        <v>0.8884758364312267</v>
      </c>
      <c r="D8" s="245">
        <v>7.007434944237918</v>
      </c>
      <c r="E8" s="245">
        <v>17.49194547707559</v>
      </c>
      <c r="F8" s="245">
        <v>20.5724907063197</v>
      </c>
      <c r="G8" s="245">
        <v>26.44733581164808</v>
      </c>
      <c r="H8" s="245">
        <v>16.162329615861214</v>
      </c>
      <c r="I8" s="245">
        <v>7.776951672862453</v>
      </c>
      <c r="J8" s="245">
        <v>3.547707558859975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88" t="s">
        <v>276</v>
      </c>
      <c r="B9" s="244">
        <v>91</v>
      </c>
      <c r="C9" s="244">
        <v>654</v>
      </c>
      <c r="D9" s="244">
        <v>5536</v>
      </c>
      <c r="E9" s="244">
        <v>14016</v>
      </c>
      <c r="F9" s="244">
        <v>16121</v>
      </c>
      <c r="G9" s="244">
        <v>20920</v>
      </c>
      <c r="H9" s="244">
        <v>12759</v>
      </c>
      <c r="I9" s="244">
        <v>6105</v>
      </c>
      <c r="J9" s="244">
        <v>2795</v>
      </c>
      <c r="K9" s="244">
        <v>78997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1" t="s">
        <v>246</v>
      </c>
      <c r="B10" s="245">
        <v>0.11519424788283099</v>
      </c>
      <c r="C10" s="245">
        <v>0.8278795397293568</v>
      </c>
      <c r="D10" s="245">
        <v>7.007861058014861</v>
      </c>
      <c r="E10" s="245">
        <v>17.742445915667684</v>
      </c>
      <c r="F10" s="245">
        <v>20.407104067243058</v>
      </c>
      <c r="G10" s="245">
        <v>26.482018304492577</v>
      </c>
      <c r="H10" s="245">
        <v>16.15124624985759</v>
      </c>
      <c r="I10" s="245">
        <v>7.72814157499652</v>
      </c>
      <c r="J10" s="245">
        <v>3.5381090421155235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412" t="s">
        <v>274</v>
      </c>
      <c r="B11" s="335">
        <v>95</v>
      </c>
      <c r="C11" s="335">
        <v>634</v>
      </c>
      <c r="D11" s="335">
        <v>5376</v>
      </c>
      <c r="E11" s="335">
        <v>13744</v>
      </c>
      <c r="F11" s="335">
        <v>15638</v>
      </c>
      <c r="G11" s="335">
        <v>20207</v>
      </c>
      <c r="H11" s="335">
        <v>12486</v>
      </c>
      <c r="I11" s="335">
        <v>5945</v>
      </c>
      <c r="J11" s="335">
        <v>2673</v>
      </c>
      <c r="K11" s="335">
        <v>76798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1" t="s">
        <v>246</v>
      </c>
      <c r="B12" s="334">
        <v>0.12370113805047006</v>
      </c>
      <c r="C12" s="334">
        <v>0.8255423318315582</v>
      </c>
      <c r="D12" s="334">
        <v>7.000182296413969</v>
      </c>
      <c r="E12" s="334">
        <v>17.89629938279643</v>
      </c>
      <c r="F12" s="334">
        <v>20.36250944035001</v>
      </c>
      <c r="G12" s="334">
        <v>26.311883121956303</v>
      </c>
      <c r="H12" s="334">
        <v>16.258235891559675</v>
      </c>
      <c r="I12" s="334">
        <v>7.741087007474152</v>
      </c>
      <c r="J12" s="334">
        <v>3.4805593895674365</v>
      </c>
      <c r="K12" s="334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0" ht="24.75" customHeight="1">
      <c r="A13" s="390" t="s">
        <v>272</v>
      </c>
      <c r="B13" s="374">
        <v>69</v>
      </c>
      <c r="C13" s="374">
        <v>599</v>
      </c>
      <c r="D13" s="374">
        <v>5351</v>
      </c>
      <c r="E13" s="374">
        <v>13565</v>
      </c>
      <c r="F13" s="374">
        <v>15552</v>
      </c>
      <c r="G13" s="374">
        <v>20310</v>
      </c>
      <c r="H13" s="374">
        <v>12361</v>
      </c>
      <c r="I13" s="374">
        <v>5902</v>
      </c>
      <c r="J13" s="374">
        <v>2698</v>
      </c>
      <c r="K13" s="374">
        <v>76407</v>
      </c>
      <c r="L13" s="66"/>
      <c r="M13" s="66"/>
      <c r="N13" s="66"/>
      <c r="O13" s="66"/>
      <c r="P13" s="66"/>
      <c r="Q13" s="66"/>
      <c r="R13" s="66"/>
      <c r="S13" s="66"/>
      <c r="T13" s="66"/>
    </row>
    <row r="14" spans="1:20" ht="24.75" customHeight="1">
      <c r="A14" s="411" t="s">
        <v>246</v>
      </c>
      <c r="B14" s="217">
        <v>0.09030586202834819</v>
      </c>
      <c r="C14" s="217">
        <v>0.7839595848547909</v>
      </c>
      <c r="D14" s="217">
        <v>7.0032850393288575</v>
      </c>
      <c r="E14" s="217">
        <v>17.75360896252961</v>
      </c>
      <c r="F14" s="217">
        <v>20.354156032824218</v>
      </c>
      <c r="G14" s="217">
        <v>26.581334170952925</v>
      </c>
      <c r="H14" s="217">
        <v>16.17783710916539</v>
      </c>
      <c r="I14" s="217">
        <v>7.724423154946535</v>
      </c>
      <c r="J14" s="217">
        <v>3.5310900833693246</v>
      </c>
      <c r="K14" s="217">
        <v>100</v>
      </c>
      <c r="L14" s="66"/>
      <c r="M14" s="66"/>
      <c r="N14" s="66"/>
      <c r="O14" s="66"/>
      <c r="P14" s="66"/>
      <c r="Q14" s="66"/>
      <c r="R14" s="66"/>
      <c r="S14" s="66"/>
      <c r="T14" s="66"/>
    </row>
    <row r="15" spans="1:22" ht="24.75" customHeight="1">
      <c r="A15" s="388" t="s">
        <v>270</v>
      </c>
      <c r="B15" s="371">
        <v>101</v>
      </c>
      <c r="C15" s="371">
        <v>711</v>
      </c>
      <c r="D15" s="371">
        <v>5639</v>
      </c>
      <c r="E15" s="371">
        <v>13840</v>
      </c>
      <c r="F15" s="371">
        <v>15914</v>
      </c>
      <c r="G15" s="371">
        <v>20667</v>
      </c>
      <c r="H15" s="371">
        <v>12694</v>
      </c>
      <c r="I15" s="371">
        <v>5962</v>
      </c>
      <c r="J15" s="371">
        <v>2734</v>
      </c>
      <c r="K15" s="371">
        <v>78262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1" t="s">
        <v>246</v>
      </c>
      <c r="B16" s="245">
        <v>0.1290536914466791</v>
      </c>
      <c r="C16" s="245">
        <v>0.9084868774117707</v>
      </c>
      <c r="D16" s="245">
        <v>7.205284812552708</v>
      </c>
      <c r="E16" s="245">
        <v>17.6841890061588</v>
      </c>
      <c r="F16" s="245">
        <v>20.334261838440113</v>
      </c>
      <c r="G16" s="245">
        <v>26.407451892361557</v>
      </c>
      <c r="H16" s="245">
        <v>16.21987682400143</v>
      </c>
      <c r="I16" s="245">
        <v>7.6180010733178305</v>
      </c>
      <c r="J16" s="245">
        <v>3.4933939843091157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88" t="s">
        <v>268</v>
      </c>
      <c r="B17" s="244">
        <v>98</v>
      </c>
      <c r="C17" s="244">
        <v>683</v>
      </c>
      <c r="D17" s="244">
        <v>5659</v>
      </c>
      <c r="E17" s="244">
        <v>13740</v>
      </c>
      <c r="F17" s="244">
        <v>15942</v>
      </c>
      <c r="G17" s="244">
        <v>20279</v>
      </c>
      <c r="H17" s="244">
        <v>12493</v>
      </c>
      <c r="I17" s="244">
        <v>5989</v>
      </c>
      <c r="J17" s="244">
        <v>2705</v>
      </c>
      <c r="K17" s="244">
        <v>77588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1" t="s">
        <v>246</v>
      </c>
      <c r="B18" s="245">
        <v>0.12630819198845183</v>
      </c>
      <c r="C18" s="245">
        <v>0.8802907666133939</v>
      </c>
      <c r="D18" s="245">
        <v>7.293653657782132</v>
      </c>
      <c r="E18" s="245">
        <v>17.708924060421715</v>
      </c>
      <c r="F18" s="245">
        <v>20.546991802856112</v>
      </c>
      <c r="G18" s="245">
        <v>26.136773727896067</v>
      </c>
      <c r="H18" s="245">
        <v>16.10171676032376</v>
      </c>
      <c r="I18" s="245">
        <v>7.7189771614167135</v>
      </c>
      <c r="J18" s="245">
        <v>3.486363870701655</v>
      </c>
      <c r="K18" s="35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88" t="s">
        <v>266</v>
      </c>
      <c r="B19" s="244">
        <v>80</v>
      </c>
      <c r="C19" s="244">
        <v>637</v>
      </c>
      <c r="D19" s="244">
        <v>5365</v>
      </c>
      <c r="E19" s="244">
        <v>13086</v>
      </c>
      <c r="F19" s="244">
        <v>15239</v>
      </c>
      <c r="G19" s="244">
        <v>19266</v>
      </c>
      <c r="H19" s="244">
        <v>11823</v>
      </c>
      <c r="I19" s="244">
        <v>5719</v>
      </c>
      <c r="J19" s="244">
        <v>2565</v>
      </c>
      <c r="K19" s="244">
        <v>73780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1" t="s">
        <v>246</v>
      </c>
      <c r="B20" s="245">
        <v>0.10843046896177824</v>
      </c>
      <c r="C20" s="245">
        <v>0.8633776091081594</v>
      </c>
      <c r="D20" s="245">
        <v>7.271618324749254</v>
      </c>
      <c r="E20" s="245">
        <v>17.73651396042288</v>
      </c>
      <c r="F20" s="245">
        <v>20.654648956356738</v>
      </c>
      <c r="G20" s="245">
        <v>26.11276768772025</v>
      </c>
      <c r="H20" s="245">
        <v>16.024667931688803</v>
      </c>
      <c r="I20" s="245">
        <v>7.751423149905124</v>
      </c>
      <c r="J20" s="245">
        <v>3.4765519110870153</v>
      </c>
      <c r="K20" s="245">
        <v>100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390" t="s">
        <v>264</v>
      </c>
      <c r="B21" s="216">
        <v>78</v>
      </c>
      <c r="C21" s="216">
        <v>616</v>
      </c>
      <c r="D21" s="216">
        <v>5328</v>
      </c>
      <c r="E21" s="216">
        <v>12847</v>
      </c>
      <c r="F21" s="216">
        <v>14867</v>
      </c>
      <c r="G21" s="216">
        <v>18811</v>
      </c>
      <c r="H21" s="216">
        <v>11582</v>
      </c>
      <c r="I21" s="216">
        <v>5630</v>
      </c>
      <c r="J21" s="216">
        <v>2567</v>
      </c>
      <c r="K21" s="216">
        <v>72326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1" t="s">
        <v>246</v>
      </c>
      <c r="B22" s="217">
        <v>0.10784503498050493</v>
      </c>
      <c r="C22" s="217">
        <v>0.8516992506152697</v>
      </c>
      <c r="D22" s="217">
        <v>7.366645466360645</v>
      </c>
      <c r="E22" s="217">
        <v>17.762630312750602</v>
      </c>
      <c r="F22" s="217">
        <v>20.55554019301496</v>
      </c>
      <c r="G22" s="217">
        <v>26.00862760279844</v>
      </c>
      <c r="H22" s="217">
        <v>16.013605065951385</v>
      </c>
      <c r="I22" s="217">
        <v>7.784199319746703</v>
      </c>
      <c r="J22" s="217">
        <v>3.5492077537814892</v>
      </c>
      <c r="K22" s="217">
        <v>100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88" t="s">
        <v>262</v>
      </c>
      <c r="B23" s="244">
        <v>97</v>
      </c>
      <c r="C23" s="244">
        <v>716</v>
      </c>
      <c r="D23" s="244">
        <v>5586</v>
      </c>
      <c r="E23" s="244">
        <v>13019</v>
      </c>
      <c r="F23" s="244">
        <v>15087</v>
      </c>
      <c r="G23" s="244">
        <v>18844</v>
      </c>
      <c r="H23" s="244">
        <v>11706</v>
      </c>
      <c r="I23" s="244">
        <v>5735</v>
      </c>
      <c r="J23" s="244">
        <v>2530</v>
      </c>
      <c r="K23" s="244">
        <v>73320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1" t="s">
        <v>246</v>
      </c>
      <c r="B24" s="245">
        <v>0.13229678123295144</v>
      </c>
      <c r="C24" s="245">
        <v>0.9765411893071467</v>
      </c>
      <c r="D24" s="245">
        <v>7.618657937806874</v>
      </c>
      <c r="E24" s="245">
        <v>17.756410256410255</v>
      </c>
      <c r="F24" s="245">
        <v>20.576923076923077</v>
      </c>
      <c r="G24" s="245">
        <v>25.70103655210038</v>
      </c>
      <c r="H24" s="245">
        <v>15.965630114566284</v>
      </c>
      <c r="I24" s="245">
        <v>7.821876704855428</v>
      </c>
      <c r="J24" s="245">
        <v>3.450627386797599</v>
      </c>
      <c r="K24" s="245">
        <v>100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88" t="s">
        <v>260</v>
      </c>
      <c r="B25" s="244">
        <v>77</v>
      </c>
      <c r="C25" s="244">
        <v>732</v>
      </c>
      <c r="D25" s="244">
        <v>5460</v>
      </c>
      <c r="E25" s="244">
        <v>12608</v>
      </c>
      <c r="F25" s="244">
        <v>14691</v>
      </c>
      <c r="G25" s="244">
        <v>18795</v>
      </c>
      <c r="H25" s="244">
        <v>11364</v>
      </c>
      <c r="I25" s="244">
        <v>5701</v>
      </c>
      <c r="J25" s="244">
        <v>2485</v>
      </c>
      <c r="K25" s="244">
        <v>71913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1" t="s">
        <v>246</v>
      </c>
      <c r="B26" s="245">
        <v>0.10707382531670213</v>
      </c>
      <c r="C26" s="245">
        <v>1.0178966250886488</v>
      </c>
      <c r="D26" s="245">
        <v>7.59250761336615</v>
      </c>
      <c r="E26" s="245">
        <v>17.532295968740005</v>
      </c>
      <c r="F26" s="245">
        <v>20.428851528930792</v>
      </c>
      <c r="G26" s="245">
        <v>26.13574736139502</v>
      </c>
      <c r="H26" s="245">
        <v>15.802427933753286</v>
      </c>
      <c r="I26" s="245">
        <v>7.927634780915829</v>
      </c>
      <c r="J26" s="245">
        <v>3.4555643624935684</v>
      </c>
      <c r="K26" s="245">
        <v>100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88" t="s">
        <v>258</v>
      </c>
      <c r="B27" s="244">
        <v>64</v>
      </c>
      <c r="C27" s="244">
        <v>628</v>
      </c>
      <c r="D27" s="244">
        <v>5018</v>
      </c>
      <c r="E27" s="244">
        <v>11651</v>
      </c>
      <c r="F27" s="244">
        <v>13558</v>
      </c>
      <c r="G27" s="244">
        <v>17550</v>
      </c>
      <c r="H27" s="244">
        <v>10780</v>
      </c>
      <c r="I27" s="244">
        <v>5343</v>
      </c>
      <c r="J27" s="244">
        <v>2383</v>
      </c>
      <c r="K27" s="244">
        <v>66975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1" t="s">
        <v>246</v>
      </c>
      <c r="B28" s="245">
        <v>0.09555804404628593</v>
      </c>
      <c r="C28" s="245">
        <v>0.9376633072041807</v>
      </c>
      <c r="D28" s="245">
        <v>7.492347891004106</v>
      </c>
      <c r="E28" s="245">
        <v>17.396043299738707</v>
      </c>
      <c r="F28" s="245">
        <v>20.243374393430386</v>
      </c>
      <c r="G28" s="245">
        <v>26.203807390817467</v>
      </c>
      <c r="H28" s="245">
        <v>16.095558044046285</v>
      </c>
      <c r="I28" s="245">
        <v>7.977603583426651</v>
      </c>
      <c r="J28" s="245">
        <v>3.5580440462859277</v>
      </c>
      <c r="K28" s="245">
        <v>100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390" t="s">
        <v>256</v>
      </c>
      <c r="B29" s="216">
        <v>72</v>
      </c>
      <c r="C29" s="216">
        <v>621</v>
      </c>
      <c r="D29" s="216">
        <v>4963</v>
      </c>
      <c r="E29" s="216">
        <v>11562</v>
      </c>
      <c r="F29" s="216">
        <v>13611</v>
      </c>
      <c r="G29" s="216">
        <v>17613</v>
      </c>
      <c r="H29" s="216">
        <v>10751</v>
      </c>
      <c r="I29" s="216">
        <v>5361</v>
      </c>
      <c r="J29" s="216">
        <v>2371</v>
      </c>
      <c r="K29" s="216">
        <v>66925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1" t="s">
        <v>246</v>
      </c>
      <c r="B30" s="217">
        <v>0.10758311542771759</v>
      </c>
      <c r="C30" s="217">
        <v>0.9279043705640642</v>
      </c>
      <c r="D30" s="217">
        <v>7.415763914830034</v>
      </c>
      <c r="E30" s="217">
        <v>17.27605528576765</v>
      </c>
      <c r="F30" s="217">
        <v>20.33769144564811</v>
      </c>
      <c r="G30" s="217">
        <v>26.317519611505418</v>
      </c>
      <c r="H30" s="217">
        <v>16.06425102726933</v>
      </c>
      <c r="I30" s="217">
        <v>8.010459469555473</v>
      </c>
      <c r="J30" s="217">
        <v>3.5427717594322</v>
      </c>
      <c r="K30" s="217">
        <v>100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88" t="s">
        <v>254</v>
      </c>
      <c r="B31" s="244">
        <v>93</v>
      </c>
      <c r="C31" s="244">
        <v>665</v>
      </c>
      <c r="D31" s="244">
        <v>5242</v>
      </c>
      <c r="E31" s="244">
        <v>12013</v>
      </c>
      <c r="F31" s="244">
        <v>13990</v>
      </c>
      <c r="G31" s="244">
        <v>17929</v>
      </c>
      <c r="H31" s="244">
        <v>10853</v>
      </c>
      <c r="I31" s="244">
        <v>5438</v>
      </c>
      <c r="J31" s="244">
        <v>2436</v>
      </c>
      <c r="K31" s="244">
        <v>68659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1" t="s">
        <v>246</v>
      </c>
      <c r="B32" s="245">
        <v>0.1354520164872777</v>
      </c>
      <c r="C32" s="245">
        <v>0.9685547415488136</v>
      </c>
      <c r="D32" s="245">
        <v>7.634833015336665</v>
      </c>
      <c r="E32" s="245">
        <v>17.49661369958782</v>
      </c>
      <c r="F32" s="245">
        <v>20.376061404914143</v>
      </c>
      <c r="G32" s="245">
        <v>26.113109716133355</v>
      </c>
      <c r="H32" s="245">
        <v>15.807104676735753</v>
      </c>
      <c r="I32" s="245">
        <v>7.920301781266841</v>
      </c>
      <c r="J32" s="245">
        <v>3.5479689479893386</v>
      </c>
      <c r="K32" s="245">
        <v>100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88" t="s">
        <v>252</v>
      </c>
      <c r="B33" s="244">
        <v>68</v>
      </c>
      <c r="C33" s="244">
        <v>629</v>
      </c>
      <c r="D33" s="244">
        <v>5080</v>
      </c>
      <c r="E33" s="244">
        <v>11768</v>
      </c>
      <c r="F33" s="244">
        <v>13736</v>
      </c>
      <c r="G33" s="244">
        <v>17738</v>
      </c>
      <c r="H33" s="244">
        <v>10910</v>
      </c>
      <c r="I33" s="244">
        <v>5419</v>
      </c>
      <c r="J33" s="244">
        <v>2409</v>
      </c>
      <c r="K33" s="244">
        <v>67757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1" t="s">
        <v>246</v>
      </c>
      <c r="B34" s="245">
        <v>0.10035863453222546</v>
      </c>
      <c r="C34" s="245">
        <v>0.9283173694230854</v>
      </c>
      <c r="D34" s="245">
        <v>7.497380344466255</v>
      </c>
      <c r="E34" s="245">
        <v>17.367947223165135</v>
      </c>
      <c r="F34" s="245">
        <v>20.27244417550954</v>
      </c>
      <c r="G34" s="245">
        <v>26.178844990185517</v>
      </c>
      <c r="H34" s="245">
        <v>16.101657393332054</v>
      </c>
      <c r="I34" s="245">
        <v>7.997697654854849</v>
      </c>
      <c r="J34" s="245">
        <v>3.55535221453134</v>
      </c>
      <c r="K34" s="245">
        <v>100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88" t="s">
        <v>250</v>
      </c>
      <c r="B35" s="244">
        <v>65</v>
      </c>
      <c r="C35" s="244">
        <v>607</v>
      </c>
      <c r="D35" s="244">
        <v>4883</v>
      </c>
      <c r="E35" s="244">
        <v>11438</v>
      </c>
      <c r="F35" s="244">
        <v>13399</v>
      </c>
      <c r="G35" s="244">
        <v>17146</v>
      </c>
      <c r="H35" s="244">
        <v>10874</v>
      </c>
      <c r="I35" s="244">
        <v>5321</v>
      </c>
      <c r="J35" s="244">
        <v>2356</v>
      </c>
      <c r="K35" s="244">
        <v>66089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1" t="s">
        <v>246</v>
      </c>
      <c r="B36" s="245">
        <v>0.09835222200366173</v>
      </c>
      <c r="C36" s="245">
        <v>0.9184584424034257</v>
      </c>
      <c r="D36" s="245">
        <v>7.38852153913662</v>
      </c>
      <c r="E36" s="245">
        <v>17.306964850428965</v>
      </c>
      <c r="F36" s="245">
        <v>20.274175732724053</v>
      </c>
      <c r="G36" s="245">
        <v>25.943803053458215</v>
      </c>
      <c r="H36" s="245">
        <v>16.453570185658734</v>
      </c>
      <c r="I36" s="245">
        <v>8.051264204330524</v>
      </c>
      <c r="J36" s="245">
        <v>3.5648897698558004</v>
      </c>
      <c r="K36" s="245">
        <v>100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0" t="s">
        <v>247</v>
      </c>
      <c r="B37" s="216">
        <v>50</v>
      </c>
      <c r="C37" s="216">
        <v>583</v>
      </c>
      <c r="D37" s="216">
        <v>4827</v>
      </c>
      <c r="E37" s="216">
        <v>11548</v>
      </c>
      <c r="F37" s="216">
        <v>13360</v>
      </c>
      <c r="G37" s="216">
        <v>17159</v>
      </c>
      <c r="H37" s="216">
        <v>11029</v>
      </c>
      <c r="I37" s="216">
        <v>5384</v>
      </c>
      <c r="J37" s="216">
        <v>2367</v>
      </c>
      <c r="K37" s="216">
        <v>66307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3" t="s">
        <v>246</v>
      </c>
      <c r="B38" s="336">
        <v>0.07540681979278206</v>
      </c>
      <c r="C38" s="336">
        <v>0.8792435187838389</v>
      </c>
      <c r="D38" s="336">
        <v>7.27977438279518</v>
      </c>
      <c r="E38" s="336">
        <v>17.415959099340945</v>
      </c>
      <c r="F38" s="336">
        <v>20.148702248631366</v>
      </c>
      <c r="G38" s="336">
        <v>25.87811241648695</v>
      </c>
      <c r="H38" s="336">
        <v>16.633236309891867</v>
      </c>
      <c r="I38" s="336">
        <v>8.119806355286773</v>
      </c>
      <c r="J38" s="336">
        <v>3.569758848990303</v>
      </c>
      <c r="K38" s="336">
        <v>100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4.75" customHeight="1">
      <c r="A39" s="372"/>
      <c r="B39" s="372"/>
      <c r="C39" s="66"/>
      <c r="D39" s="66"/>
      <c r="E39" s="66"/>
      <c r="F39" s="66"/>
      <c r="G39" s="66"/>
      <c r="H39" s="66"/>
      <c r="I39" s="66"/>
      <c r="J39" s="66"/>
      <c r="K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4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41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80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8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36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8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8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8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8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22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11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</row>
    <row r="74" spans="1:11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1:11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1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1:11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1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1:11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1:11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1:1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1:11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1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1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11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1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1:11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1:11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1:11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1:11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1:11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1:11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1:11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1:11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1:11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1:11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1:11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1:11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1:11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1:11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1:11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:11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1:11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1:11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1:11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1:11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1:11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1:11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1:11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1:11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1:11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1:11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1:11" ht="12.7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1:11" ht="12.7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1:11" ht="12.7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1:11" ht="12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ht="12.7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1:11" ht="12.7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1:11" ht="12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1:11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1:11" ht="12.7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1:11" ht="12.7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1:11" ht="12.7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1:11" ht="12.7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1:11" ht="12.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1:11" ht="12.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1:11" ht="12.7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1:11" ht="12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1:11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11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1:11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1:11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1:11" ht="12.7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1:11" ht="12.7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1:11" ht="12.7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1:11" ht="12.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ht="12.7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11" ht="12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1:11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ht="12.7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11" ht="12.7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1:11" ht="12.7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1:11" ht="12.7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1:11" ht="12.7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1:11" ht="12.7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1:11" ht="12.7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1:11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1:11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1:11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1:11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1:11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1:11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1:11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1:11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1:11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1:11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11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1:11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1:11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1:11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1:11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1:11" ht="12.7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1:11" ht="12.7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1:11" ht="12.7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1:11" ht="12.7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1:11" ht="12.7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1:11" ht="12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1:11" ht="12.7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1:11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1:11" ht="12.7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</row>
    <row r="236" spans="1:11" ht="12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</row>
    <row r="237" spans="1:11" ht="12.7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</row>
    <row r="238" spans="1:11" ht="12.7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</row>
    <row r="239" spans="1:11" ht="12.7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</row>
    <row r="240" spans="1:11" ht="12.7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</row>
    <row r="241" spans="1:11" ht="12.7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</row>
    <row r="242" spans="1:11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</row>
    <row r="243" spans="1:11" ht="12.7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</row>
    <row r="244" spans="1:11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</row>
    <row r="245" spans="1:11" ht="12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</row>
    <row r="246" spans="1:11" ht="12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</row>
    <row r="247" spans="1:11" ht="12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</row>
    <row r="248" spans="1:11" ht="12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</row>
    <row r="249" spans="1:11" ht="12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</row>
    <row r="250" spans="1:11" ht="12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</row>
    <row r="251" spans="1:11" ht="12.7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</row>
    <row r="252" spans="1:11" ht="12.7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</row>
    <row r="253" spans="1:11" ht="12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</row>
    <row r="254" spans="1:11" ht="12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</row>
    <row r="255" spans="1:11" ht="12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</row>
    <row r="256" spans="1:11" ht="12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</row>
    <row r="257" spans="1:11" ht="12.7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</row>
    <row r="258" spans="1:11" ht="12.7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</row>
    <row r="259" spans="1:11" ht="12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</row>
    <row r="260" spans="1:11" ht="12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</row>
    <row r="261" spans="1:11" ht="12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11" ht="12.7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</row>
    <row r="263" spans="1:11" ht="12.7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</row>
    <row r="264" spans="1:11" ht="12.7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</row>
    <row r="265" spans="1:11" ht="12.7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</row>
    <row r="266" spans="1:11" ht="12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</row>
    <row r="267" spans="1:11" ht="12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</row>
    <row r="268" spans="1:11" ht="12.7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11" ht="12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11" ht="12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 ht="12.7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</row>
    <row r="272" spans="1:11" ht="12.7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</row>
    <row r="273" spans="1:11" ht="12.7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</row>
    <row r="274" spans="1:11" ht="12.7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</row>
    <row r="275" spans="1:11" ht="12.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</row>
    <row r="276" spans="1:11" ht="12.7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</row>
    <row r="277" spans="1:11" ht="12.7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11" ht="12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</row>
    <row r="279" spans="1:11" ht="12.7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</row>
    <row r="280" spans="1:11" ht="12.7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</row>
    <row r="281" spans="1:11" ht="12.7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</row>
    <row r="282" spans="1:11" ht="12.7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</row>
    <row r="283" spans="1:11" ht="12.7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1:11" ht="12.7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</row>
    <row r="285" spans="1:11" ht="12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</row>
    <row r="286" spans="1:11" ht="12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</row>
    <row r="287" spans="1:11" ht="12.7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</row>
    <row r="288" spans="1:11" ht="12.7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</row>
    <row r="289" spans="1:11" ht="12.7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</row>
    <row r="290" spans="1:11" ht="12.7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</row>
    <row r="291" spans="1:11" ht="12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</row>
    <row r="292" spans="1:11" ht="12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</row>
    <row r="293" spans="1:11" ht="12.7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</row>
    <row r="294" spans="1:11" ht="12.7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</row>
    <row r="295" spans="1:11" ht="12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</row>
    <row r="296" spans="1:11" ht="12.7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</row>
    <row r="297" spans="1:11" ht="12.7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</row>
    <row r="299" spans="1:11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</row>
    <row r="300" spans="1:11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</row>
    <row r="301" spans="1:11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</row>
    <row r="303" spans="1:11" ht="12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</row>
    <row r="304" spans="1:11" ht="12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</row>
    <row r="305" spans="1:11" ht="12.7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</row>
    <row r="306" spans="1:11" ht="12.7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</row>
    <row r="307" spans="1:11" ht="12.7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</row>
    <row r="308" spans="1:11" ht="12.7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</row>
    <row r="309" spans="1:11" ht="12.7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</row>
    <row r="310" spans="1:11" ht="12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</row>
    <row r="311" spans="1:11" ht="12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</row>
    <row r="312" spans="1:11" ht="12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</row>
    <row r="313" spans="1:11" ht="12.7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</row>
    <row r="314" spans="1:11" ht="12.7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</row>
    <row r="315" spans="1:11" ht="12.7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1:11" ht="12.7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</row>
    <row r="317" spans="1:11" ht="12.7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</row>
    <row r="318" spans="1:11" ht="12.7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</row>
    <row r="319" spans="1:11" ht="12.7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</row>
    <row r="320" spans="1:11" ht="12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</row>
    <row r="321" spans="1:11" ht="12.7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</row>
    <row r="322" spans="1:11" ht="12.7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</row>
    <row r="323" spans="1:11" ht="12.7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</row>
    <row r="324" spans="1:11" ht="12.7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</row>
    <row r="325" spans="1:11" ht="12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</row>
    <row r="326" spans="1:11" ht="12.7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</row>
    <row r="327" spans="1:11" ht="12.7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</row>
    <row r="328" spans="1:11" ht="12.7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</row>
    <row r="329" spans="1:11" ht="12.7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</row>
    <row r="330" spans="1:11" ht="12.7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</row>
    <row r="331" spans="1:11" ht="12.7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</row>
    <row r="332" spans="1:11" ht="12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</row>
    <row r="333" spans="1:11" ht="12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</row>
    <row r="334" spans="1:11" ht="12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</row>
    <row r="335" spans="1:11" ht="12.7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</row>
    <row r="336" spans="1:11" ht="12.7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</row>
    <row r="337" spans="1:11" ht="12.7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</row>
    <row r="338" spans="1:11" ht="12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</row>
    <row r="339" spans="1:11" ht="12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</row>
    <row r="340" spans="1:11" ht="12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</row>
    <row r="341" spans="1:11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</row>
    <row r="342" spans="1:11" ht="12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</row>
    <row r="343" spans="1:11" ht="12.7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</row>
    <row r="344" spans="1:11" ht="12.7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</row>
    <row r="345" spans="1:11" ht="12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</row>
    <row r="346" spans="1:11" ht="12.7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</row>
    <row r="347" spans="1:11" ht="12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</row>
    <row r="348" spans="1:11" ht="12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</row>
    <row r="349" spans="1:11" ht="12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</row>
    <row r="350" spans="1:11" ht="12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</row>
    <row r="351" spans="1:11" ht="12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</row>
    <row r="352" spans="1:11" ht="12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</row>
    <row r="353" spans="1:11" ht="12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</row>
    <row r="354" spans="1:11" ht="12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</row>
    <row r="355" spans="1:11" ht="12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</row>
    <row r="356" spans="1:11" ht="12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</row>
    <row r="357" spans="1:11" ht="12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</row>
    <row r="358" spans="1:11" ht="12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</row>
    <row r="359" spans="1:11" ht="12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</row>
    <row r="360" spans="1:11" ht="12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</row>
    <row r="361" spans="1:11" ht="12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</row>
    <row r="362" spans="1:11" ht="12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</row>
    <row r="363" spans="1:11" ht="12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</row>
    <row r="364" spans="1:11" ht="12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ht="12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</row>
    <row r="366" spans="1:11" ht="12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</row>
    <row r="367" spans="1:11" ht="12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</row>
    <row r="368" spans="1:11" ht="12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</row>
    <row r="369" spans="1:11" ht="12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</row>
    <row r="370" spans="1:11" ht="12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</row>
    <row r="371" spans="1:11" ht="12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</row>
    <row r="372" spans="1:11" ht="12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</row>
    <row r="373" spans="1:11" ht="12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</row>
    <row r="374" spans="1:11" ht="12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</row>
    <row r="375" spans="1:11" ht="12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</row>
    <row r="376" spans="1:11" ht="12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</row>
    <row r="377" spans="1:11" ht="12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</row>
    <row r="378" spans="1:11" ht="12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</row>
    <row r="379" spans="1:11" ht="12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</row>
    <row r="380" spans="1:11" ht="12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</row>
    <row r="381" spans="1:11" ht="12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</row>
    <row r="382" spans="1:11" ht="12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</row>
    <row r="383" spans="1:11" ht="12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</row>
    <row r="384" spans="1:11" ht="12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</row>
    <row r="385" spans="1:11" ht="12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</row>
    <row r="386" spans="1:11" ht="12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</row>
    <row r="387" spans="1:11" ht="12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</row>
    <row r="388" spans="1:11" ht="12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</row>
    <row r="389" spans="1:11" ht="12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</row>
    <row r="390" spans="1:11" ht="12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</row>
    <row r="391" spans="1:11" ht="12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</row>
    <row r="392" spans="1:11" ht="12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</row>
    <row r="393" spans="1:11" ht="12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</row>
    <row r="394" spans="1:11" ht="12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</row>
    <row r="395" spans="1:11" ht="12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</row>
    <row r="396" spans="1:11" ht="12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</row>
    <row r="397" spans="1:11" ht="12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</row>
    <row r="398" spans="1:11" ht="12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</row>
    <row r="399" spans="1:11" ht="12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</row>
    <row r="400" spans="1:11" ht="12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</row>
    <row r="401" spans="1:11" ht="12.75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</row>
    <row r="402" spans="1:11" ht="12.75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</row>
    <row r="403" spans="1:11" ht="12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</row>
    <row r="404" spans="1:11" ht="12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</row>
    <row r="405" spans="1:11" ht="12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</row>
    <row r="406" spans="1:11" ht="12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</row>
    <row r="407" spans="1:11" ht="12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9</oddFooter>
  </headerFooter>
  <rowBreaks count="1" manualBreakCount="1">
    <brk id="4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zoomScale="75" zoomScaleNormal="75" zoomScaleSheetLayoutView="85" zoomScalePageLayoutView="0" workbookViewId="0" topLeftCell="A28">
      <selection activeCell="M7" sqref="M7"/>
    </sheetView>
  </sheetViews>
  <sheetFormatPr defaultColWidth="10.875" defaultRowHeight="12.75"/>
  <cols>
    <col min="1" max="1" width="18.125" style="67" customWidth="1"/>
    <col min="2" max="3" width="9.875" style="67" customWidth="1"/>
    <col min="4" max="4" width="10.625" style="67" customWidth="1"/>
    <col min="5" max="8" width="12.625" style="67" customWidth="1"/>
    <col min="9" max="9" width="10.625" style="67" customWidth="1"/>
    <col min="10" max="10" width="11.75390625" style="67" customWidth="1"/>
    <col min="11" max="11" width="12.25390625" style="67" customWidth="1"/>
    <col min="12" max="16384" width="10.875" style="67" customWidth="1"/>
  </cols>
  <sheetData>
    <row r="1" spans="1:22" ht="20.25">
      <c r="A1" s="141" t="s">
        <v>88</v>
      </c>
      <c r="B1" s="142" t="s">
        <v>237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14"/>
      <c r="B2" s="142" t="s">
        <v>241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81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7" t="s">
        <v>283</v>
      </c>
      <c r="B5" s="221">
        <f>'[11]femmes'!$B$45</f>
        <v>5</v>
      </c>
      <c r="C5" s="221">
        <f>'[11]femmes'!$C$45</f>
        <v>24</v>
      </c>
      <c r="D5" s="221">
        <f>'[11]femmes'!$D$45</f>
        <v>146</v>
      </c>
      <c r="E5" s="221">
        <f>'[11]femmes'!$E$45</f>
        <v>359</v>
      </c>
      <c r="F5" s="221">
        <f>'[11]femmes'!$F$45</f>
        <v>498</v>
      </c>
      <c r="G5" s="221">
        <f>'[11]femmes'!$G$45</f>
        <v>740</v>
      </c>
      <c r="H5" s="221">
        <f>'[11]femmes'!$H$45</f>
        <v>587</v>
      </c>
      <c r="I5" s="221">
        <f>'[11]femmes'!$I$45</f>
        <v>282</v>
      </c>
      <c r="J5" s="221">
        <f>'[11]femmes'!$J$45</f>
        <v>83</v>
      </c>
      <c r="K5" s="221">
        <f>SUM(B5:J5)</f>
        <v>2724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1" t="s">
        <v>246</v>
      </c>
      <c r="B6" s="217">
        <f aca="true" t="shared" si="0" ref="B6:J6">(B5/$K$5)*100</f>
        <v>0.18355359765051393</v>
      </c>
      <c r="C6" s="217">
        <f t="shared" si="0"/>
        <v>0.881057268722467</v>
      </c>
      <c r="D6" s="217">
        <f t="shared" si="0"/>
        <v>5.359765051395008</v>
      </c>
      <c r="E6" s="217">
        <f t="shared" si="0"/>
        <v>13.179148311306902</v>
      </c>
      <c r="F6" s="217">
        <f t="shared" si="0"/>
        <v>18.28193832599119</v>
      </c>
      <c r="G6" s="217">
        <f t="shared" si="0"/>
        <v>27.165932452276063</v>
      </c>
      <c r="H6" s="217">
        <f t="shared" si="0"/>
        <v>21.549192364170338</v>
      </c>
      <c r="I6" s="217">
        <f t="shared" si="0"/>
        <v>10.352422907488986</v>
      </c>
      <c r="J6" s="217">
        <f t="shared" si="0"/>
        <v>3.0469897209985315</v>
      </c>
      <c r="K6" s="217">
        <f>SUM(B6:J6)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240" t="s">
        <v>279</v>
      </c>
      <c r="B7" s="246">
        <v>12</v>
      </c>
      <c r="C7" s="246">
        <v>26</v>
      </c>
      <c r="D7" s="246">
        <v>134</v>
      </c>
      <c r="E7" s="246">
        <v>408</v>
      </c>
      <c r="F7" s="246">
        <v>515</v>
      </c>
      <c r="G7" s="246">
        <v>780</v>
      </c>
      <c r="H7" s="246">
        <v>611</v>
      </c>
      <c r="I7" s="246">
        <v>295</v>
      </c>
      <c r="J7" s="246">
        <v>79</v>
      </c>
      <c r="K7" s="246">
        <v>2860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1" t="s">
        <v>246</v>
      </c>
      <c r="B8" s="245">
        <v>0.4195804195804196</v>
      </c>
      <c r="C8" s="245">
        <v>0.9090909090909091</v>
      </c>
      <c r="D8" s="245">
        <v>4.685314685314685</v>
      </c>
      <c r="E8" s="245">
        <v>14.265734265734265</v>
      </c>
      <c r="F8" s="245">
        <v>18.006993006993007</v>
      </c>
      <c r="G8" s="245">
        <v>27.27272727272727</v>
      </c>
      <c r="H8" s="245">
        <v>21.363636363636363</v>
      </c>
      <c r="I8" s="245">
        <v>10.314685314685315</v>
      </c>
      <c r="J8" s="245">
        <v>2.762237762237762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88" t="s">
        <v>276</v>
      </c>
      <c r="B9" s="246">
        <v>10</v>
      </c>
      <c r="C9" s="246">
        <v>25</v>
      </c>
      <c r="D9" s="246">
        <v>152</v>
      </c>
      <c r="E9" s="246">
        <v>369</v>
      </c>
      <c r="F9" s="246">
        <v>524</v>
      </c>
      <c r="G9" s="246">
        <v>775</v>
      </c>
      <c r="H9" s="246">
        <v>596</v>
      </c>
      <c r="I9" s="246">
        <v>273</v>
      </c>
      <c r="J9" s="246">
        <v>68</v>
      </c>
      <c r="K9" s="246">
        <v>2792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1" t="s">
        <v>246</v>
      </c>
      <c r="B10" s="245">
        <v>0.35816618911174786</v>
      </c>
      <c r="C10" s="245">
        <v>0.8954154727793696</v>
      </c>
      <c r="D10" s="245">
        <v>5.444126074498568</v>
      </c>
      <c r="E10" s="245">
        <v>13.216332378223496</v>
      </c>
      <c r="F10" s="245">
        <v>18.76790830945559</v>
      </c>
      <c r="G10" s="245">
        <v>27.757879656160455</v>
      </c>
      <c r="H10" s="245">
        <v>21.346704871060172</v>
      </c>
      <c r="I10" s="245">
        <v>9.777936962750717</v>
      </c>
      <c r="J10" s="245">
        <v>2.4355300859598854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388" t="s">
        <v>274</v>
      </c>
      <c r="B11" s="246">
        <v>12</v>
      </c>
      <c r="C11" s="246">
        <v>23</v>
      </c>
      <c r="D11" s="246">
        <v>155</v>
      </c>
      <c r="E11" s="246">
        <v>399</v>
      </c>
      <c r="F11" s="246">
        <v>473</v>
      </c>
      <c r="G11" s="246">
        <v>765</v>
      </c>
      <c r="H11" s="246">
        <v>550</v>
      </c>
      <c r="I11" s="246">
        <v>280</v>
      </c>
      <c r="J11" s="246">
        <v>74</v>
      </c>
      <c r="K11" s="246">
        <v>2731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1" t="s">
        <v>246</v>
      </c>
      <c r="B12" s="245">
        <v>0.43939948736726475</v>
      </c>
      <c r="C12" s="245">
        <v>0.8421823507872574</v>
      </c>
      <c r="D12" s="245">
        <v>5.67557671182717</v>
      </c>
      <c r="E12" s="245">
        <v>14.610032954961552</v>
      </c>
      <c r="F12" s="245">
        <v>17.319663127059684</v>
      </c>
      <c r="G12" s="245">
        <v>28.011717319663127</v>
      </c>
      <c r="H12" s="245">
        <v>20.139143170999635</v>
      </c>
      <c r="I12" s="245">
        <v>10.252654705236179</v>
      </c>
      <c r="J12" s="245">
        <v>2.709630172098133</v>
      </c>
      <c r="K12" s="245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4.75" customHeight="1">
      <c r="A13" s="414" t="s">
        <v>272</v>
      </c>
      <c r="B13" s="376">
        <v>6</v>
      </c>
      <c r="C13" s="376">
        <v>16</v>
      </c>
      <c r="D13" s="376">
        <v>148</v>
      </c>
      <c r="E13" s="376">
        <v>358</v>
      </c>
      <c r="F13" s="376">
        <v>476</v>
      </c>
      <c r="G13" s="376">
        <v>779</v>
      </c>
      <c r="H13" s="376">
        <v>573</v>
      </c>
      <c r="I13" s="376">
        <v>280</v>
      </c>
      <c r="J13" s="376">
        <v>70</v>
      </c>
      <c r="K13" s="376">
        <v>2706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4.75" customHeight="1">
      <c r="A14" s="411" t="s">
        <v>246</v>
      </c>
      <c r="B14" s="373">
        <v>0.22172949002217296</v>
      </c>
      <c r="C14" s="373">
        <v>0.5912786400591279</v>
      </c>
      <c r="D14" s="373">
        <v>5.469327420546933</v>
      </c>
      <c r="E14" s="373">
        <v>13.229859571322985</v>
      </c>
      <c r="F14" s="373">
        <v>17.590539541759053</v>
      </c>
      <c r="G14" s="373">
        <v>28.78787878787879</v>
      </c>
      <c r="H14" s="373">
        <v>21.175166297117517</v>
      </c>
      <c r="I14" s="373">
        <v>10.347376201034738</v>
      </c>
      <c r="J14" s="373">
        <v>2.5868440502586845</v>
      </c>
      <c r="K14" s="37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4.75" customHeight="1">
      <c r="A15" s="388" t="s">
        <v>270</v>
      </c>
      <c r="B15" s="244">
        <v>11</v>
      </c>
      <c r="C15" s="244">
        <v>27</v>
      </c>
      <c r="D15" s="244">
        <v>129</v>
      </c>
      <c r="E15" s="244">
        <v>386</v>
      </c>
      <c r="F15" s="244">
        <v>488</v>
      </c>
      <c r="G15" s="244">
        <v>803</v>
      </c>
      <c r="H15" s="244">
        <v>596</v>
      </c>
      <c r="I15" s="244">
        <v>305</v>
      </c>
      <c r="J15" s="244">
        <v>95</v>
      </c>
      <c r="K15" s="244">
        <v>2840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1" t="s">
        <v>246</v>
      </c>
      <c r="B16" s="245">
        <v>0.3873239436619718</v>
      </c>
      <c r="C16" s="245">
        <v>0.9507042253521126</v>
      </c>
      <c r="D16" s="245">
        <v>4.542253521126761</v>
      </c>
      <c r="E16" s="245">
        <v>13.59154929577465</v>
      </c>
      <c r="F16" s="245">
        <v>17.183098591549296</v>
      </c>
      <c r="G16" s="245">
        <v>28.274647887323944</v>
      </c>
      <c r="H16" s="245">
        <v>20.985915492957748</v>
      </c>
      <c r="I16" s="245">
        <v>10.73943661971831</v>
      </c>
      <c r="J16" s="245">
        <v>3.345070422535211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88" t="s">
        <v>268</v>
      </c>
      <c r="B17" s="375">
        <v>6</v>
      </c>
      <c r="C17" s="375">
        <v>23</v>
      </c>
      <c r="D17" s="375">
        <v>140</v>
      </c>
      <c r="E17" s="375">
        <v>339</v>
      </c>
      <c r="F17" s="375">
        <v>510</v>
      </c>
      <c r="G17" s="375">
        <v>759</v>
      </c>
      <c r="H17" s="375">
        <v>602</v>
      </c>
      <c r="I17" s="375">
        <v>312</v>
      </c>
      <c r="J17" s="375">
        <v>116</v>
      </c>
      <c r="K17" s="375">
        <v>2807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1" t="s">
        <v>246</v>
      </c>
      <c r="B18" s="245">
        <v>0.21375133594584966</v>
      </c>
      <c r="C18" s="245">
        <v>0.8193801211257571</v>
      </c>
      <c r="D18" s="245">
        <v>4.987531172069826</v>
      </c>
      <c r="E18" s="245">
        <v>12.076950480940505</v>
      </c>
      <c r="F18" s="245">
        <v>18.168863555397223</v>
      </c>
      <c r="G18" s="245">
        <v>27.039543997149984</v>
      </c>
      <c r="H18" s="245">
        <v>21.44638403990025</v>
      </c>
      <c r="I18" s="245">
        <v>11.115069469184183</v>
      </c>
      <c r="J18" s="245">
        <v>4.132525828286427</v>
      </c>
      <c r="K18" s="245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88" t="s">
        <v>266</v>
      </c>
      <c r="B19" s="246">
        <v>10</v>
      </c>
      <c r="C19" s="246">
        <v>23</v>
      </c>
      <c r="D19" s="246">
        <v>124</v>
      </c>
      <c r="E19" s="246">
        <v>323</v>
      </c>
      <c r="F19" s="246">
        <v>452</v>
      </c>
      <c r="G19" s="246">
        <v>676</v>
      </c>
      <c r="H19" s="246">
        <v>559</v>
      </c>
      <c r="I19" s="246">
        <v>317</v>
      </c>
      <c r="J19" s="246">
        <v>139</v>
      </c>
      <c r="K19" s="246">
        <v>2623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1" t="s">
        <v>246</v>
      </c>
      <c r="B20" s="245">
        <v>0.3812428516965307</v>
      </c>
      <c r="C20" s="245">
        <v>0.8768585589020207</v>
      </c>
      <c r="D20" s="245">
        <v>4.72741136103698</v>
      </c>
      <c r="E20" s="245">
        <v>12.31414410979794</v>
      </c>
      <c r="F20" s="245">
        <v>17.23217689668319</v>
      </c>
      <c r="G20" s="245">
        <v>25.772016774685476</v>
      </c>
      <c r="H20" s="245">
        <v>21.311475409836063</v>
      </c>
      <c r="I20" s="245">
        <v>12.085398398780022</v>
      </c>
      <c r="J20" s="245">
        <v>5.2992756385817765</v>
      </c>
      <c r="K20" s="245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414" t="s">
        <v>264</v>
      </c>
      <c r="B21" s="376">
        <v>5</v>
      </c>
      <c r="C21" s="376">
        <v>29</v>
      </c>
      <c r="D21" s="376">
        <v>129</v>
      </c>
      <c r="E21" s="376">
        <v>318</v>
      </c>
      <c r="F21" s="376">
        <v>416</v>
      </c>
      <c r="G21" s="376">
        <v>643</v>
      </c>
      <c r="H21" s="376">
        <v>557</v>
      </c>
      <c r="I21" s="376">
        <v>310</v>
      </c>
      <c r="J21" s="376">
        <v>148</v>
      </c>
      <c r="K21" s="376">
        <v>2555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1" t="s">
        <v>246</v>
      </c>
      <c r="B22" s="373">
        <v>0.19569471624266144</v>
      </c>
      <c r="C22" s="373">
        <v>1.1350293542074363</v>
      </c>
      <c r="D22" s="373">
        <v>5.048923679060666</v>
      </c>
      <c r="E22" s="373">
        <v>12.446183953033268</v>
      </c>
      <c r="F22" s="373">
        <v>16.281800391389435</v>
      </c>
      <c r="G22" s="373">
        <v>25.16634050880626</v>
      </c>
      <c r="H22" s="373">
        <v>21.800391389432487</v>
      </c>
      <c r="I22" s="373">
        <v>12.13307240704501</v>
      </c>
      <c r="J22" s="373">
        <v>5.7925636007827785</v>
      </c>
      <c r="K22" s="37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88" t="s">
        <v>262</v>
      </c>
      <c r="B23" s="244">
        <v>5</v>
      </c>
      <c r="C23" s="244">
        <v>35</v>
      </c>
      <c r="D23" s="244">
        <v>138</v>
      </c>
      <c r="E23" s="244">
        <v>359</v>
      </c>
      <c r="F23" s="244">
        <v>417</v>
      </c>
      <c r="G23" s="244">
        <v>687</v>
      </c>
      <c r="H23" s="244">
        <v>512</v>
      </c>
      <c r="I23" s="244">
        <v>301</v>
      </c>
      <c r="J23" s="244">
        <v>87</v>
      </c>
      <c r="K23" s="244">
        <v>2541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1" t="s">
        <v>246</v>
      </c>
      <c r="B24" s="245">
        <v>0.19677292404565133</v>
      </c>
      <c r="C24" s="245">
        <v>1.3774104683195594</v>
      </c>
      <c r="D24" s="245">
        <v>5.430932703659976</v>
      </c>
      <c r="E24" s="245">
        <v>14.128295946477765</v>
      </c>
      <c r="F24" s="245">
        <v>16.41086186540732</v>
      </c>
      <c r="G24" s="245">
        <v>27.036599763872495</v>
      </c>
      <c r="H24" s="245">
        <v>20.149547422274694</v>
      </c>
      <c r="I24" s="245">
        <v>11.84573002754821</v>
      </c>
      <c r="J24" s="245">
        <v>3.4238488783943333</v>
      </c>
      <c r="K24" s="245">
        <v>100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88" t="s">
        <v>260</v>
      </c>
      <c r="B25" s="246">
        <v>6</v>
      </c>
      <c r="C25" s="246">
        <v>31</v>
      </c>
      <c r="D25" s="246">
        <v>116</v>
      </c>
      <c r="E25" s="246">
        <v>327</v>
      </c>
      <c r="F25" s="246">
        <v>419</v>
      </c>
      <c r="G25" s="246">
        <v>670</v>
      </c>
      <c r="H25" s="246">
        <v>520</v>
      </c>
      <c r="I25" s="246">
        <v>284</v>
      </c>
      <c r="J25" s="246">
        <v>84</v>
      </c>
      <c r="K25" s="246">
        <v>2457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1" t="s">
        <v>246</v>
      </c>
      <c r="B26" s="245">
        <v>0.2442002442002442</v>
      </c>
      <c r="C26" s="245">
        <v>1.2617012617012617</v>
      </c>
      <c r="D26" s="245">
        <v>4.721204721204721</v>
      </c>
      <c r="E26" s="245">
        <v>13.30891330891331</v>
      </c>
      <c r="F26" s="245">
        <v>17.053317053317052</v>
      </c>
      <c r="G26" s="245">
        <v>27.26902726902727</v>
      </c>
      <c r="H26" s="245">
        <v>21.164021164021165</v>
      </c>
      <c r="I26" s="245">
        <v>11.55881155881156</v>
      </c>
      <c r="J26" s="245">
        <v>3.418803418803419</v>
      </c>
      <c r="K26" s="245">
        <v>100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88" t="s">
        <v>258</v>
      </c>
      <c r="B27" s="246">
        <v>3</v>
      </c>
      <c r="C27" s="246">
        <v>14</v>
      </c>
      <c r="D27" s="246">
        <v>108</v>
      </c>
      <c r="E27" s="246">
        <v>289</v>
      </c>
      <c r="F27" s="246">
        <v>395</v>
      </c>
      <c r="G27" s="246">
        <v>649</v>
      </c>
      <c r="H27" s="246">
        <v>485</v>
      </c>
      <c r="I27" s="246">
        <v>255</v>
      </c>
      <c r="J27" s="246">
        <v>65</v>
      </c>
      <c r="K27" s="246">
        <v>2263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1" t="s">
        <v>246</v>
      </c>
      <c r="B28" s="245">
        <v>0.13256738842244808</v>
      </c>
      <c r="C28" s="245">
        <v>0.6186478126380911</v>
      </c>
      <c r="D28" s="245">
        <v>4.77242598320813</v>
      </c>
      <c r="E28" s="245">
        <v>12.770658418029166</v>
      </c>
      <c r="F28" s="245">
        <v>17.454706142288998</v>
      </c>
      <c r="G28" s="245">
        <v>28.678745028722936</v>
      </c>
      <c r="H28" s="245">
        <v>21.431727794962438</v>
      </c>
      <c r="I28" s="245">
        <v>11.268228015908086</v>
      </c>
      <c r="J28" s="245">
        <v>2.8722934158197084</v>
      </c>
      <c r="K28" s="245">
        <v>100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414" t="s">
        <v>256</v>
      </c>
      <c r="B29" s="376">
        <v>4</v>
      </c>
      <c r="C29" s="376">
        <v>28</v>
      </c>
      <c r="D29" s="376">
        <v>113</v>
      </c>
      <c r="E29" s="376">
        <v>280</v>
      </c>
      <c r="F29" s="376">
        <v>411</v>
      </c>
      <c r="G29" s="376">
        <v>641</v>
      </c>
      <c r="H29" s="376">
        <v>531</v>
      </c>
      <c r="I29" s="376">
        <v>262</v>
      </c>
      <c r="J29" s="376">
        <v>66</v>
      </c>
      <c r="K29" s="376">
        <v>2336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1" t="s">
        <v>246</v>
      </c>
      <c r="B30" s="373">
        <v>0.17123287671232876</v>
      </c>
      <c r="C30" s="373">
        <v>1.1986301369863013</v>
      </c>
      <c r="D30" s="373">
        <v>4.837328767123288</v>
      </c>
      <c r="E30" s="373">
        <v>11.986301369863012</v>
      </c>
      <c r="F30" s="373">
        <v>17.59417808219178</v>
      </c>
      <c r="G30" s="373">
        <v>27.440068493150683</v>
      </c>
      <c r="H30" s="373">
        <v>22.731164383561644</v>
      </c>
      <c r="I30" s="373">
        <v>11.215753424657535</v>
      </c>
      <c r="J30" s="373">
        <v>2.8253424657534243</v>
      </c>
      <c r="K30" s="373"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88" t="s">
        <v>254</v>
      </c>
      <c r="B31" s="244">
        <v>10</v>
      </c>
      <c r="C31" s="244">
        <v>24</v>
      </c>
      <c r="D31" s="244">
        <v>94</v>
      </c>
      <c r="E31" s="244">
        <v>284</v>
      </c>
      <c r="F31" s="244">
        <v>442</v>
      </c>
      <c r="G31" s="244">
        <v>627</v>
      </c>
      <c r="H31" s="244">
        <v>535</v>
      </c>
      <c r="I31" s="244">
        <v>243</v>
      </c>
      <c r="J31" s="244">
        <v>72</v>
      </c>
      <c r="K31" s="244">
        <v>2331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1" t="s">
        <v>246</v>
      </c>
      <c r="B32" s="245">
        <v>0.42900042900042895</v>
      </c>
      <c r="C32" s="245">
        <v>1.0296010296010296</v>
      </c>
      <c r="D32" s="245">
        <v>4.032604032604032</v>
      </c>
      <c r="E32" s="245">
        <v>12.183612183612183</v>
      </c>
      <c r="F32" s="245">
        <v>18.961818961818963</v>
      </c>
      <c r="G32" s="245">
        <v>26.898326898326896</v>
      </c>
      <c r="H32" s="245">
        <v>22.95152295152295</v>
      </c>
      <c r="I32" s="245">
        <v>10.424710424710424</v>
      </c>
      <c r="J32" s="245">
        <v>3.088803088803089</v>
      </c>
      <c r="K32" s="245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88" t="s">
        <v>252</v>
      </c>
      <c r="B33" s="246">
        <v>10</v>
      </c>
      <c r="C33" s="246">
        <v>21</v>
      </c>
      <c r="D33" s="246">
        <v>99</v>
      </c>
      <c r="E33" s="246">
        <v>284</v>
      </c>
      <c r="F33" s="246">
        <v>411</v>
      </c>
      <c r="G33" s="246">
        <v>666</v>
      </c>
      <c r="H33" s="246">
        <v>523</v>
      </c>
      <c r="I33" s="246">
        <v>236</v>
      </c>
      <c r="J33" s="246">
        <v>76</v>
      </c>
      <c r="K33" s="246">
        <v>2326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1" t="s">
        <v>246</v>
      </c>
      <c r="B34" s="245">
        <v>0.4299226139294927</v>
      </c>
      <c r="C34" s="245">
        <v>0.9028374892519347</v>
      </c>
      <c r="D34" s="245">
        <v>4.256233877901978</v>
      </c>
      <c r="E34" s="245">
        <v>12.209802235597593</v>
      </c>
      <c r="F34" s="245">
        <v>17.66981943250215</v>
      </c>
      <c r="G34" s="245">
        <v>28.632846087704213</v>
      </c>
      <c r="H34" s="245">
        <v>22.484952708512466</v>
      </c>
      <c r="I34" s="245">
        <v>10.146173688736027</v>
      </c>
      <c r="J34" s="245">
        <v>3.267411865864144</v>
      </c>
      <c r="K34" s="245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88" t="s">
        <v>250</v>
      </c>
      <c r="B35" s="244">
        <v>5</v>
      </c>
      <c r="C35" s="244">
        <v>19</v>
      </c>
      <c r="D35" s="244">
        <v>108</v>
      </c>
      <c r="E35" s="244">
        <v>289</v>
      </c>
      <c r="F35" s="244">
        <v>385</v>
      </c>
      <c r="G35" s="244">
        <v>677</v>
      </c>
      <c r="H35" s="244">
        <v>493</v>
      </c>
      <c r="I35" s="244">
        <v>234</v>
      </c>
      <c r="J35" s="244">
        <v>65</v>
      </c>
      <c r="K35" s="244">
        <v>2275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1" t="s">
        <v>246</v>
      </c>
      <c r="B36" s="245">
        <v>0.21978021978021978</v>
      </c>
      <c r="C36" s="245">
        <v>0.8351648351648353</v>
      </c>
      <c r="D36" s="245">
        <v>4.747252747252747</v>
      </c>
      <c r="E36" s="245">
        <v>12.703296703296704</v>
      </c>
      <c r="F36" s="245">
        <v>16.923076923076923</v>
      </c>
      <c r="G36" s="245">
        <v>29.75824175824176</v>
      </c>
      <c r="H36" s="245">
        <v>21.67032967032967</v>
      </c>
      <c r="I36" s="245">
        <v>10.285714285714285</v>
      </c>
      <c r="J36" s="245">
        <v>2.857142857142857</v>
      </c>
      <c r="K36" s="245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0" t="s">
        <v>247</v>
      </c>
      <c r="B37" s="216">
        <v>2</v>
      </c>
      <c r="C37" s="216">
        <v>18</v>
      </c>
      <c r="D37" s="216">
        <v>112</v>
      </c>
      <c r="E37" s="216">
        <v>279</v>
      </c>
      <c r="F37" s="216">
        <v>401</v>
      </c>
      <c r="G37" s="216">
        <v>695</v>
      </c>
      <c r="H37" s="216">
        <v>502</v>
      </c>
      <c r="I37" s="216">
        <v>250</v>
      </c>
      <c r="J37" s="216">
        <v>62</v>
      </c>
      <c r="K37" s="216">
        <v>2321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1" t="s">
        <v>246</v>
      </c>
      <c r="B38" s="217">
        <v>0.08616975441619991</v>
      </c>
      <c r="C38" s="217">
        <v>0.7755277897457992</v>
      </c>
      <c r="D38" s="217">
        <v>4.825506247307195</v>
      </c>
      <c r="E38" s="217">
        <v>12.020680741059888</v>
      </c>
      <c r="F38" s="217">
        <v>17.277035760448083</v>
      </c>
      <c r="G38" s="217">
        <v>29.943989659629473</v>
      </c>
      <c r="H38" s="217">
        <v>21.628608358466177</v>
      </c>
      <c r="I38" s="217">
        <v>10.77121930202499</v>
      </c>
      <c r="J38" s="217">
        <v>2.6712623869021974</v>
      </c>
      <c r="K38" s="217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ht="18.75" customHeight="1"/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8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8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8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8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80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10</oddFooter>
  </headerFooter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HAZARD Angélique</cp:lastModifiedBy>
  <cp:lastPrinted>2012-02-07T16:06:59Z</cp:lastPrinted>
  <dcterms:created xsi:type="dcterms:W3CDTF">2007-10-03T07:50:09Z</dcterms:created>
  <dcterms:modified xsi:type="dcterms:W3CDTF">2014-07-08T15:15:08Z</dcterms:modified>
  <cp:category/>
  <cp:version/>
  <cp:contentType/>
  <cp:contentStatus/>
</cp:coreProperties>
</file>